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CU Dean GS Files\Graduate Programs\Grad Program Forms\New Forms\Part Deaux\"/>
    </mc:Choice>
  </mc:AlternateContent>
  <xr:revisionPtr revIDLastSave="0" documentId="13_ncr:1_{9D6D9DD5-F23D-4E5C-9C91-C63D5C1ACCF0}" xr6:coauthVersionLast="36" xr6:coauthVersionMax="36" xr10:uidLastSave="{00000000-0000-0000-0000-000000000000}"/>
  <bookViews>
    <workbookView xWindow="0" yWindow="0" windowWidth="23040" windowHeight="9060" activeTab="1" xr2:uid="{00000000-000D-0000-FFFF-FFFF00000000}"/>
  </bookViews>
  <sheets>
    <sheet name="Budget" sheetId="1" r:id="rId1"/>
    <sheet name="Personnel" sheetId="2" r:id="rId2"/>
    <sheet name="Peer Comparison Costs" sheetId="8" r:id="rId3"/>
    <sheet name="Marketing" sheetId="3" r:id="rId4"/>
    <sheet name="Sheet1" sheetId="4" state="hidden" r:id="rId5"/>
  </sheets>
  <definedNames>
    <definedName name="_xlnm.Print_Area" localSheetId="0">Budget!$A$1:$K$72</definedName>
    <definedName name="_xlnm.Print_Area" localSheetId="3">Marketing!$A$1:$J$27</definedName>
    <definedName name="_xlnm.Print_Area" localSheetId="1">Personnel!$A$1:$Q$34</definedName>
  </definedNames>
  <calcPr calcId="191029"/>
</workbook>
</file>

<file path=xl/calcChain.xml><?xml version="1.0" encoding="utf-8"?>
<calcChain xmlns="http://schemas.openxmlformats.org/spreadsheetml/2006/main">
  <c r="D18" i="1" l="1"/>
  <c r="D24" i="1"/>
  <c r="H39" i="1"/>
  <c r="G39" i="1"/>
  <c r="F39" i="1"/>
  <c r="E39" i="1"/>
  <c r="D39" i="1"/>
  <c r="J39" i="1" s="1"/>
  <c r="M29" i="2"/>
  <c r="K29" i="2"/>
  <c r="I29" i="2"/>
  <c r="G29" i="2"/>
  <c r="E29" i="2"/>
  <c r="G18" i="2" l="1"/>
  <c r="I18" i="2" s="1"/>
  <c r="K18" i="2" s="1"/>
  <c r="M18" i="2" s="1"/>
  <c r="O18" i="2" s="1"/>
  <c r="G17" i="2"/>
  <c r="I17" i="2" s="1"/>
  <c r="K17" i="2" s="1"/>
  <c r="M17" i="2" s="1"/>
  <c r="O17" i="2" s="1"/>
  <c r="G16" i="2"/>
  <c r="I16" i="2" s="1"/>
  <c r="K16" i="2" s="1"/>
  <c r="M16" i="2" s="1"/>
  <c r="O16" i="2" s="1"/>
  <c r="E34" i="1"/>
  <c r="F34" i="1" s="1"/>
  <c r="G34" i="1" s="1"/>
  <c r="H34" i="1" s="1"/>
  <c r="F49" i="1"/>
  <c r="G49" i="1" s="1"/>
  <c r="H49" i="1" s="1"/>
  <c r="E56" i="1"/>
  <c r="F56" i="1" s="1"/>
  <c r="G56" i="1" s="1"/>
  <c r="H56" i="1" s="1"/>
  <c r="E55" i="1"/>
  <c r="F55" i="1" s="1"/>
  <c r="G55" i="1" s="1"/>
  <c r="H55" i="1" s="1"/>
  <c r="E54" i="1"/>
  <c r="F54" i="1" s="1"/>
  <c r="G54" i="1" s="1"/>
  <c r="H54" i="1" s="1"/>
  <c r="E53" i="1"/>
  <c r="F53" i="1" s="1"/>
  <c r="G53" i="1" s="1"/>
  <c r="H53" i="1" s="1"/>
  <c r="E52" i="1"/>
  <c r="F52" i="1" s="1"/>
  <c r="G52" i="1" s="1"/>
  <c r="H52" i="1" s="1"/>
  <c r="E51" i="1"/>
  <c r="F51" i="1" s="1"/>
  <c r="G51" i="1" s="1"/>
  <c r="H51" i="1" s="1"/>
  <c r="E47" i="1"/>
  <c r="F47" i="1" s="1"/>
  <c r="E46" i="1"/>
  <c r="F46" i="1" s="1"/>
  <c r="G46" i="1" s="1"/>
  <c r="H46" i="1" s="1"/>
  <c r="E45" i="1"/>
  <c r="F45" i="1" s="1"/>
  <c r="G45" i="1" s="1"/>
  <c r="H45" i="1" s="1"/>
  <c r="E43" i="1"/>
  <c r="F43" i="1" s="1"/>
  <c r="G43" i="1" s="1"/>
  <c r="H43" i="1" s="1"/>
  <c r="E42" i="1"/>
  <c r="F42" i="1" s="1"/>
  <c r="G42" i="1" s="1"/>
  <c r="H42" i="1" s="1"/>
  <c r="E19" i="2"/>
  <c r="D37" i="1"/>
  <c r="E15" i="1"/>
  <c r="F15" i="1"/>
  <c r="G15" i="1" s="1"/>
  <c r="H15" i="1" s="1"/>
  <c r="D13" i="1"/>
  <c r="D26" i="1" s="1"/>
  <c r="E22" i="2" l="1"/>
  <c r="E24" i="2"/>
  <c r="G47" i="1"/>
  <c r="H47" i="1" s="1"/>
  <c r="D38" i="1"/>
  <c r="D40" i="1" s="1"/>
  <c r="D58" i="1" s="1"/>
  <c r="H37" i="1"/>
  <c r="G37" i="1"/>
  <c r="F37" i="1"/>
  <c r="E37" i="1"/>
  <c r="H13" i="1"/>
  <c r="G13" i="1"/>
  <c r="F13" i="1"/>
  <c r="E13" i="1"/>
  <c r="J47" i="1" l="1"/>
  <c r="H18" i="1"/>
  <c r="H26" i="1" s="1"/>
  <c r="H38" i="1"/>
  <c r="G18" i="1"/>
  <c r="G26" i="1" s="1"/>
  <c r="G38" i="1"/>
  <c r="F18" i="1"/>
  <c r="F26" i="1" s="1"/>
  <c r="F38" i="1"/>
  <c r="E38" i="1"/>
  <c r="E18" i="1"/>
  <c r="E26" i="1" s="1"/>
  <c r="G40" i="1" l="1"/>
  <c r="G58" i="1" s="1"/>
  <c r="H40" i="1"/>
  <c r="H58" i="1" s="1"/>
  <c r="E40" i="1"/>
  <c r="F40" i="1"/>
  <c r="F58" i="1" s="1"/>
  <c r="J38" i="1"/>
  <c r="J40" i="1" l="1"/>
  <c r="E58" i="1"/>
  <c r="G24" i="1"/>
  <c r="H24" i="1"/>
  <c r="E24" i="1"/>
  <c r="F24" i="1"/>
  <c r="J21" i="1" l="1"/>
  <c r="P17" i="2" l="1"/>
  <c r="P18" i="2"/>
  <c r="P16" i="2"/>
  <c r="N19" i="2"/>
  <c r="N24" i="2" s="1"/>
  <c r="M19" i="2"/>
  <c r="L19" i="2"/>
  <c r="L24" i="2" s="1"/>
  <c r="K19" i="2"/>
  <c r="J19" i="2"/>
  <c r="J24" i="2" s="1"/>
  <c r="I19" i="2"/>
  <c r="H19" i="2"/>
  <c r="H24" i="2" s="1"/>
  <c r="G19" i="2"/>
  <c r="C19" i="2"/>
  <c r="C24" i="2" s="1"/>
  <c r="B19" i="2"/>
  <c r="B24" i="2" s="1"/>
  <c r="F19" i="2"/>
  <c r="F24" i="2" s="1"/>
  <c r="K22" i="2" l="1"/>
  <c r="K24" i="2"/>
  <c r="G22" i="2"/>
  <c r="G24" i="2"/>
  <c r="E30" i="1" s="1"/>
  <c r="E31" i="1" s="1"/>
  <c r="I22" i="2"/>
  <c r="I24" i="2"/>
  <c r="F30" i="1" s="1"/>
  <c r="F31" i="1" s="1"/>
  <c r="M22" i="2"/>
  <c r="M24" i="2" s="1"/>
  <c r="H30" i="1" s="1"/>
  <c r="H31" i="1" s="1"/>
  <c r="D30" i="1"/>
  <c r="D31" i="1" s="1"/>
  <c r="D60" i="1" s="1"/>
  <c r="D64" i="1" s="1"/>
  <c r="G30" i="1"/>
  <c r="G31" i="1" s="1"/>
  <c r="P19" i="2"/>
  <c r="P24" i="2" s="1"/>
  <c r="O19" i="2"/>
  <c r="O24" i="2" s="1"/>
  <c r="J57" i="1" l="1"/>
  <c r="J56" i="1"/>
  <c r="J55" i="1"/>
  <c r="J54" i="1"/>
  <c r="J52" i="1"/>
  <c r="J51" i="1"/>
  <c r="J49" i="1"/>
  <c r="J46" i="1"/>
  <c r="J45" i="1"/>
  <c r="J43" i="1"/>
  <c r="J42" i="1"/>
  <c r="J34" i="1"/>
  <c r="J18" i="1"/>
  <c r="J24" i="1" s="1"/>
  <c r="J30" i="1" l="1"/>
  <c r="I13" i="3"/>
  <c r="I14" i="3"/>
  <c r="I15" i="3"/>
  <c r="I16" i="3"/>
  <c r="I17" i="3"/>
  <c r="I18" i="3"/>
  <c r="I19" i="3"/>
  <c r="I20" i="3"/>
  <c r="I21" i="3"/>
  <c r="J31" i="1" l="1"/>
  <c r="D22" i="3"/>
  <c r="E22" i="3"/>
  <c r="F22" i="3"/>
  <c r="G22" i="3"/>
  <c r="H22" i="3"/>
  <c r="B22" i="3"/>
  <c r="J53" i="1" l="1"/>
  <c r="J58" i="1"/>
  <c r="I22" i="3"/>
  <c r="F60" i="1"/>
  <c r="F64" i="1" s="1"/>
  <c r="G60" i="1"/>
  <c r="G64" i="1" s="1"/>
  <c r="H60" i="1"/>
  <c r="H64" i="1" s="1"/>
  <c r="E60" i="1" l="1"/>
  <c r="E64" i="1" s="1"/>
  <c r="J60" i="1" l="1"/>
  <c r="J64" i="1"/>
</calcChain>
</file>

<file path=xl/sharedStrings.xml><?xml version="1.0" encoding="utf-8"?>
<sst xmlns="http://schemas.openxmlformats.org/spreadsheetml/2006/main" count="177" uniqueCount="120">
  <si>
    <t>REVENUES</t>
  </si>
  <si>
    <t>Tuition</t>
  </si>
  <si>
    <t>Year 1</t>
  </si>
  <si>
    <t>Year 2</t>
  </si>
  <si>
    <t>Year 3</t>
  </si>
  <si>
    <t>Year 4</t>
  </si>
  <si>
    <t>Year 5</t>
  </si>
  <si>
    <t>NOTES</t>
  </si>
  <si>
    <t>EXPENSES</t>
  </si>
  <si>
    <t>Personnel</t>
  </si>
  <si>
    <t>TOTAL</t>
  </si>
  <si>
    <t>Enrollment</t>
  </si>
  <si>
    <t>Course Design &amp; Program Development</t>
  </si>
  <si>
    <t>Course Preparation &amp; Maintenance</t>
  </si>
  <si>
    <t>Student Support Services</t>
  </si>
  <si>
    <t>Direct Costs</t>
  </si>
  <si>
    <t>Materials</t>
  </si>
  <si>
    <t>Other</t>
  </si>
  <si>
    <t>Year 0</t>
  </si>
  <si>
    <t>MARKETING</t>
  </si>
  <si>
    <t>Plan Development</t>
  </si>
  <si>
    <t>Design</t>
  </si>
  <si>
    <t>Production</t>
  </si>
  <si>
    <t>Print</t>
  </si>
  <si>
    <t>Broadcast</t>
  </si>
  <si>
    <t>Display</t>
  </si>
  <si>
    <t>Direct Mail</t>
  </si>
  <si>
    <t>Online/Email</t>
  </si>
  <si>
    <t>* Instructional support could include: mentors, clinical, research or other individuals who are paid a stipend for participation</t>
  </si>
  <si>
    <t>Notes</t>
  </si>
  <si>
    <t>Instructional Costs</t>
  </si>
  <si>
    <t>Non-capital equipment Purchase</t>
  </si>
  <si>
    <t>Equipment Rental</t>
  </si>
  <si>
    <t xml:space="preserve">Equipment </t>
  </si>
  <si>
    <t>Instructional Materials</t>
  </si>
  <si>
    <t>Office/Program Supplies</t>
  </si>
  <si>
    <t>Operating Costs</t>
  </si>
  <si>
    <t>Contract Services (if FTE not directly hired)</t>
  </si>
  <si>
    <t>SUBTOTAL - PERSONNEL COSTS</t>
  </si>
  <si>
    <t>SUBTOTAL - NON-PERSONNEL COSTS</t>
  </si>
  <si>
    <t>by the program or hired on a contract basis to support the program.</t>
  </si>
  <si>
    <t xml:space="preserve">Marketing costs enumerated above are in addition to marketing staff costs/FTE that are either hired directly </t>
  </si>
  <si>
    <t>GRAND TOTAL PERSONNEL COSTS</t>
  </si>
  <si>
    <t>Start Up</t>
  </si>
  <si>
    <t>TOTAL DIRECT EXPENSES</t>
  </si>
  <si>
    <t>total # of students</t>
  </si>
  <si>
    <t>Direct Administrative Support</t>
  </si>
  <si>
    <t xml:space="preserve">** Please carefully consider both the pre-admission student contacts as well as post-admission student needs </t>
  </si>
  <si>
    <t xml:space="preserve"> </t>
  </si>
  <si>
    <t>Enter Fiscal Year</t>
  </si>
  <si>
    <t>College</t>
  </si>
  <si>
    <t>Unit Name</t>
  </si>
  <si>
    <t>Program Name</t>
  </si>
  <si>
    <t>Prepared by</t>
  </si>
  <si>
    <r>
      <t>Capital Equipment Purchase</t>
    </r>
    <r>
      <rPr>
        <i/>
        <sz val="10"/>
        <color theme="1"/>
        <rFont val="Calibri"/>
        <family val="2"/>
        <scheme val="minor"/>
      </rPr>
      <t xml:space="preserve"> (if applicable)</t>
    </r>
  </si>
  <si>
    <t>Program Level</t>
  </si>
  <si>
    <t>Under-Graduate</t>
  </si>
  <si>
    <t>Graduate</t>
  </si>
  <si>
    <t>Professional</t>
  </si>
  <si>
    <t>Program</t>
  </si>
  <si>
    <t>$</t>
  </si>
  <si>
    <t>FTE</t>
  </si>
  <si>
    <t>Total Instructional Costs/FTE</t>
  </si>
  <si>
    <t>IT &amp; Tech Support</t>
  </si>
  <si>
    <t>PERSONNEL COSTS</t>
  </si>
  <si>
    <r>
      <t xml:space="preserve">Salaries &amp; Wages &amp; Benefits </t>
    </r>
    <r>
      <rPr>
        <sz val="10"/>
        <color theme="1"/>
        <rFont val="Calibri"/>
        <family val="2"/>
        <scheme val="minor"/>
      </rPr>
      <t>(See Personnel tab)</t>
    </r>
  </si>
  <si>
    <t>Benefits Costs</t>
  </si>
  <si>
    <t>Other Source of Revenue</t>
  </si>
  <si>
    <t>E-Tuition</t>
  </si>
  <si>
    <t>TOTAL (100%) PROJECTED REVENUES</t>
  </si>
  <si>
    <t>2021-22</t>
  </si>
  <si>
    <t>2022-23</t>
  </si>
  <si>
    <t>2023-24</t>
  </si>
  <si>
    <t>2024-25</t>
  </si>
  <si>
    <t>2025-26</t>
  </si>
  <si>
    <t>Faculty</t>
  </si>
  <si>
    <t>***Instructional costs for full-time faculty include 37% for benefits (see salary calculations for faculty worksheet)</t>
  </si>
  <si>
    <t>Tuition revenue (Total)</t>
  </si>
  <si>
    <t>Marketing</t>
  </si>
  <si>
    <t>Tuition Cost (in-state)</t>
  </si>
  <si>
    <t>Tuition Cost (out-state)</t>
  </si>
  <si>
    <t>Discount %</t>
  </si>
  <si>
    <t>Discounted Cost</t>
  </si>
  <si>
    <t>Program Credit Hrs</t>
  </si>
  <si>
    <t>TCU</t>
  </si>
  <si>
    <t xml:space="preserve">  </t>
  </si>
  <si>
    <t>Institution 1</t>
  </si>
  <si>
    <t>Institution 2</t>
  </si>
  <si>
    <t>Institution 3</t>
  </si>
  <si>
    <t>Institution 4</t>
  </si>
  <si>
    <t>Institution 5</t>
  </si>
  <si>
    <t>Institution 6</t>
  </si>
  <si>
    <t>Institution 7</t>
  </si>
  <si>
    <t>Staff &amp; Administration</t>
  </si>
  <si>
    <t xml:space="preserve">Other </t>
  </si>
  <si>
    <t xml:space="preserve">Tuition Reduction Request (%) </t>
  </si>
  <si>
    <t>Tuition Reduction Discount Request (per credit hour)</t>
  </si>
  <si>
    <t xml:space="preserve">Total Tuition Reduction Request </t>
  </si>
  <si>
    <t>Total Per Student Credit Hours (Fall, Spr., &amp; Sum.)</t>
  </si>
  <si>
    <t xml:space="preserve">Tuition-Based, Endowed Scholarships , Fees, etc. </t>
  </si>
  <si>
    <t>Space &amp; Facility (including renovation) Needs</t>
  </si>
  <si>
    <t>Library Resourses</t>
  </si>
  <si>
    <t>Journals, books, recordings, etc.</t>
  </si>
  <si>
    <t>Students (optional - additional cohorts)</t>
  </si>
  <si>
    <t>Certificate</t>
  </si>
  <si>
    <t>Revised:  FW/March 12, 2021</t>
  </si>
  <si>
    <t>New Academic Program Budget Form</t>
  </si>
  <si>
    <t>Students (Fall, Spring, &amp; Summer enrollment combined)</t>
  </si>
  <si>
    <t>Tuition Rate Increase</t>
  </si>
  <si>
    <t>Total Tuition and Stipend</t>
  </si>
  <si>
    <t>RESIDUAL NET REVENUE/(LOSS) OVER EXPENSES</t>
  </si>
  <si>
    <t>Tuition Rate</t>
  </si>
  <si>
    <t>Revised: MS/ March 26, 2021</t>
  </si>
  <si>
    <t>Graduate Research/Teaching Assistant Request</t>
  </si>
  <si>
    <t xml:space="preserve">Cost of GA Stipend </t>
  </si>
  <si>
    <t>Graduate Assistants</t>
  </si>
  <si>
    <t>INCREMENTAL NET TUITION REVENUE</t>
  </si>
  <si>
    <t>Revised: MS/September 13, 2021</t>
  </si>
  <si>
    <t>TOTALS</t>
  </si>
  <si>
    <t>Projected Merit Increases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</si>
</sst>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0_);\(0.00\)"/>
    <numFmt numFmtId="167" formatCode="0.0%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7030A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00">
    <xf numFmtId="0" fontId="0" fillId="0" borderId="0" xfId="0"/>
    <xf numFmtId="0" fontId="1" fillId="0" borderId="0" xfId="0" applyFont="1"/>
    <xf numFmtId="0" fontId="0" fillId="0" borderId="0" xfId="0"/>
    <xf numFmtId="6" fontId="0" fillId="0" borderId="0" xfId="0" applyNumberFormat="1" applyAlignment="1">
      <alignment horizontal="center"/>
    </xf>
    <xf numFmtId="6" fontId="1" fillId="0" borderId="0" xfId="0" applyNumberFormat="1" applyFont="1" applyAlignment="1">
      <alignment horizontal="center"/>
    </xf>
    <xf numFmtId="6" fontId="0" fillId="0" borderId="0" xfId="0" applyNumberFormat="1" applyFill="1" applyBorder="1" applyAlignment="1">
      <alignment horizontal="center"/>
    </xf>
    <xf numFmtId="0" fontId="0" fillId="0" borderId="0" xfId="0" applyNumberFormat="1"/>
    <xf numFmtId="0" fontId="1" fillId="0" borderId="1" xfId="0" applyFont="1" applyBorder="1"/>
    <xf numFmtId="0" fontId="0" fillId="0" borderId="1" xfId="0" applyBorder="1"/>
    <xf numFmtId="6" fontId="0" fillId="0" borderId="1" xfId="0" applyNumberFormat="1" applyBorder="1" applyAlignment="1">
      <alignment horizontal="center"/>
    </xf>
    <xf numFmtId="0" fontId="0" fillId="0" borderId="1" xfId="0" applyFont="1" applyBorder="1"/>
    <xf numFmtId="0" fontId="0" fillId="0" borderId="1" xfId="0" applyFill="1" applyBorder="1"/>
    <xf numFmtId="38" fontId="1" fillId="0" borderId="0" xfId="0" applyNumberFormat="1" applyFont="1" applyAlignment="1">
      <alignment horizontal="center"/>
    </xf>
    <xf numFmtId="6" fontId="0" fillId="0" borderId="0" xfId="0" applyNumberFormat="1"/>
    <xf numFmtId="6" fontId="1" fillId="0" borderId="0" xfId="0" applyNumberFormat="1" applyFont="1"/>
    <xf numFmtId="0" fontId="0" fillId="0" borderId="1" xfId="0" applyFont="1" applyBorder="1" applyAlignment="1">
      <alignment horizontal="left" indent="1"/>
    </xf>
    <xf numFmtId="0" fontId="0" fillId="0" borderId="1" xfId="0" applyNumberFormat="1" applyFill="1" applyBorder="1"/>
    <xf numFmtId="0" fontId="1" fillId="0" borderId="0" xfId="0" applyFont="1" applyFill="1" applyBorder="1"/>
    <xf numFmtId="0" fontId="1" fillId="0" borderId="0" xfId="0" applyFont="1" applyBorder="1"/>
    <xf numFmtId="0" fontId="0" fillId="0" borderId="0" xfId="0" applyBorder="1"/>
    <xf numFmtId="6" fontId="0" fillId="0" borderId="0" xfId="0" applyNumberFormat="1" applyBorder="1" applyAlignment="1">
      <alignment horizontal="center"/>
    </xf>
    <xf numFmtId="0" fontId="0" fillId="0" borderId="0" xfId="0" applyNumberFormat="1" applyBorder="1"/>
    <xf numFmtId="164" fontId="0" fillId="0" borderId="0" xfId="2" applyNumberFormat="1" applyFont="1" applyFill="1" applyBorder="1"/>
    <xf numFmtId="0" fontId="0" fillId="2" borderId="1" xfId="0" applyFill="1" applyBorder="1"/>
    <xf numFmtId="6" fontId="0" fillId="2" borderId="1" xfId="0" applyNumberFormat="1" applyFill="1" applyBorder="1" applyAlignment="1">
      <alignment horizontal="center"/>
    </xf>
    <xf numFmtId="6" fontId="1" fillId="0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38" fontId="0" fillId="0" borderId="1" xfId="0" applyNumberFormat="1" applyBorder="1"/>
    <xf numFmtId="6" fontId="0" fillId="0" borderId="1" xfId="0" applyNumberFormat="1" applyBorder="1"/>
    <xf numFmtId="6" fontId="0" fillId="0" borderId="0" xfId="0" applyNumberFormat="1" applyBorder="1"/>
    <xf numFmtId="6" fontId="1" fillId="0" borderId="1" xfId="0" applyNumberFormat="1" applyFont="1" applyBorder="1"/>
    <xf numFmtId="6" fontId="0" fillId="3" borderId="1" xfId="0" applyNumberFormat="1" applyFill="1" applyBorder="1" applyAlignment="1">
      <alignment horizontal="center"/>
    </xf>
    <xf numFmtId="0" fontId="0" fillId="0" borderId="1" xfId="0" applyBorder="1" applyAlignment="1">
      <alignment horizontal="left" indent="1"/>
    </xf>
    <xf numFmtId="0" fontId="0" fillId="0" borderId="1" xfId="0" applyFill="1" applyBorder="1" applyAlignment="1">
      <alignment horizontal="left" indent="1"/>
    </xf>
    <xf numFmtId="0" fontId="1" fillId="4" borderId="1" xfId="0" applyFont="1" applyFill="1" applyBorder="1"/>
    <xf numFmtId="6" fontId="1" fillId="0" borderId="5" xfId="0" applyNumberFormat="1" applyFont="1" applyBorder="1" applyAlignment="1">
      <alignment horizontal="center"/>
    </xf>
    <xf numFmtId="6" fontId="1" fillId="0" borderId="6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left" indent="1"/>
    </xf>
    <xf numFmtId="0" fontId="0" fillId="0" borderId="0" xfId="0" applyFill="1"/>
    <xf numFmtId="0" fontId="1" fillId="6" borderId="2" xfId="0" applyFont="1" applyFill="1" applyBorder="1"/>
    <xf numFmtId="6" fontId="1" fillId="6" borderId="4" xfId="0" applyNumberFormat="1" applyFont="1" applyFill="1" applyBorder="1" applyAlignment="1">
      <alignment horizontal="center"/>
    </xf>
    <xf numFmtId="6" fontId="0" fillId="6" borderId="4" xfId="0" applyNumberFormat="1" applyFill="1" applyBorder="1" applyAlignment="1">
      <alignment horizontal="center"/>
    </xf>
    <xf numFmtId="6" fontId="0" fillId="6" borderId="3" xfId="0" applyNumberFormat="1" applyFill="1" applyBorder="1" applyAlignment="1">
      <alignment horizontal="center"/>
    </xf>
    <xf numFmtId="0" fontId="5" fillId="6" borderId="1" xfId="0" applyFont="1" applyFill="1" applyBorder="1"/>
    <xf numFmtId="3" fontId="0" fillId="0" borderId="1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165" fontId="0" fillId="0" borderId="1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6" borderId="1" xfId="0" applyNumberFormat="1" applyFill="1" applyBorder="1" applyAlignment="1">
      <alignment horizontal="center"/>
    </xf>
    <xf numFmtId="6" fontId="8" fillId="6" borderId="1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6" fontId="1" fillId="4" borderId="1" xfId="0" applyNumberFormat="1" applyFont="1" applyFill="1" applyBorder="1" applyAlignment="1">
      <alignment horizontal="center"/>
    </xf>
    <xf numFmtId="6" fontId="1" fillId="7" borderId="8" xfId="0" applyNumberFormat="1" applyFont="1" applyFill="1" applyBorder="1" applyAlignment="1">
      <alignment horizontal="center"/>
    </xf>
    <xf numFmtId="6" fontId="1" fillId="0" borderId="10" xfId="0" applyNumberFormat="1" applyFont="1" applyBorder="1" applyAlignment="1">
      <alignment horizontal="center"/>
    </xf>
    <xf numFmtId="0" fontId="0" fillId="7" borderId="5" xfId="0" applyFill="1" applyBorder="1"/>
    <xf numFmtId="0" fontId="0" fillId="7" borderId="7" xfId="0" applyFill="1" applyBorder="1"/>
    <xf numFmtId="0" fontId="0" fillId="7" borderId="8" xfId="0" applyFill="1" applyBorder="1"/>
    <xf numFmtId="0" fontId="7" fillId="0" borderId="11" xfId="0" applyFont="1" applyBorder="1"/>
    <xf numFmtId="0" fontId="0" fillId="0" borderId="12" xfId="0" applyBorder="1"/>
    <xf numFmtId="6" fontId="0" fillId="0" borderId="12" xfId="0" applyNumberFormat="1" applyBorder="1" applyAlignment="1">
      <alignment horizontal="center"/>
    </xf>
    <xf numFmtId="0" fontId="0" fillId="0" borderId="10" xfId="0" applyBorder="1"/>
    <xf numFmtId="0" fontId="0" fillId="0" borderId="13" xfId="0" applyBorder="1"/>
    <xf numFmtId="0" fontId="0" fillId="0" borderId="14" xfId="0" applyBorder="1"/>
    <xf numFmtId="0" fontId="1" fillId="0" borderId="13" xfId="0" applyFont="1" applyBorder="1"/>
    <xf numFmtId="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6" borderId="15" xfId="0" applyFont="1" applyFill="1" applyBorder="1"/>
    <xf numFmtId="0" fontId="0" fillId="0" borderId="16" xfId="0" applyFill="1" applyBorder="1"/>
    <xf numFmtId="0" fontId="1" fillId="0" borderId="13" xfId="0" applyFont="1" applyFill="1" applyBorder="1"/>
    <xf numFmtId="0" fontId="0" fillId="0" borderId="14" xfId="0" applyFill="1" applyBorder="1"/>
    <xf numFmtId="0" fontId="1" fillId="0" borderId="13" xfId="0" applyNumberFormat="1" applyFont="1" applyFill="1" applyBorder="1"/>
    <xf numFmtId="0" fontId="0" fillId="0" borderId="16" xfId="0" applyNumberFormat="1" applyFill="1" applyBorder="1"/>
    <xf numFmtId="0" fontId="0" fillId="0" borderId="16" xfId="0" applyBorder="1"/>
    <xf numFmtId="0" fontId="5" fillId="0" borderId="16" xfId="0" applyFont="1" applyFill="1" applyBorder="1"/>
    <xf numFmtId="0" fontId="1" fillId="2" borderId="17" xfId="0" applyFont="1" applyFill="1" applyBorder="1"/>
    <xf numFmtId="0" fontId="5" fillId="4" borderId="17" xfId="0" applyFont="1" applyFill="1" applyBorder="1"/>
    <xf numFmtId="0" fontId="1" fillId="0" borderId="16" xfId="0" applyFont="1" applyFill="1" applyBorder="1"/>
    <xf numFmtId="0" fontId="0" fillId="0" borderId="0" xfId="0" applyFont="1" applyBorder="1"/>
    <xf numFmtId="3" fontId="0" fillId="0" borderId="0" xfId="0" applyNumberFormat="1" applyBorder="1" applyAlignment="1">
      <alignment horizontal="center"/>
    </xf>
    <xf numFmtId="6" fontId="8" fillId="8" borderId="1" xfId="0" applyNumberFormat="1" applyFont="1" applyFill="1" applyBorder="1" applyAlignment="1">
      <alignment horizontal="center"/>
    </xf>
    <xf numFmtId="3" fontId="0" fillId="8" borderId="1" xfId="0" applyNumberFormat="1" applyFill="1" applyBorder="1" applyAlignment="1">
      <alignment horizontal="center"/>
    </xf>
    <xf numFmtId="165" fontId="0" fillId="8" borderId="1" xfId="0" applyNumberFormat="1" applyFill="1" applyBorder="1" applyAlignment="1">
      <alignment horizontal="center"/>
    </xf>
    <xf numFmtId="0" fontId="0" fillId="0" borderId="0" xfId="0" applyNumberFormat="1" applyFill="1"/>
    <xf numFmtId="3" fontId="8" fillId="0" borderId="1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left"/>
    </xf>
    <xf numFmtId="6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166" fontId="0" fillId="0" borderId="1" xfId="0" applyNumberFormat="1" applyBorder="1"/>
    <xf numFmtId="166" fontId="0" fillId="0" borderId="0" xfId="0" applyNumberFormat="1"/>
    <xf numFmtId="166" fontId="0" fillId="0" borderId="0" xfId="0" applyNumberFormat="1" applyBorder="1" applyAlignment="1">
      <alignment horizontal="center"/>
    </xf>
    <xf numFmtId="166" fontId="1" fillId="7" borderId="8" xfId="0" applyNumberFormat="1" applyFont="1" applyFill="1" applyBorder="1" applyAlignment="1">
      <alignment horizontal="center"/>
    </xf>
    <xf numFmtId="166" fontId="0" fillId="0" borderId="0" xfId="0" applyNumberFormat="1" applyBorder="1"/>
    <xf numFmtId="0" fontId="1" fillId="0" borderId="1" xfId="0" applyFont="1" applyFill="1" applyBorder="1"/>
    <xf numFmtId="6" fontId="1" fillId="0" borderId="14" xfId="0" applyNumberFormat="1" applyFont="1" applyBorder="1" applyAlignment="1">
      <alignment horizontal="center"/>
    </xf>
    <xf numFmtId="6" fontId="1" fillId="7" borderId="7" xfId="0" applyNumberFormat="1" applyFont="1" applyFill="1" applyBorder="1" applyAlignment="1">
      <alignment horizontal="center"/>
    </xf>
    <xf numFmtId="166" fontId="1" fillId="7" borderId="7" xfId="0" applyNumberFormat="1" applyFont="1" applyFill="1" applyBorder="1" applyAlignment="1">
      <alignment horizontal="center"/>
    </xf>
    <xf numFmtId="166" fontId="1" fillId="7" borderId="5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6" fontId="1" fillId="0" borderId="2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66" fontId="0" fillId="0" borderId="0" xfId="0" applyNumberFormat="1" applyFill="1"/>
    <xf numFmtId="6" fontId="0" fillId="0" borderId="0" xfId="0" applyNumberFormat="1" applyFill="1"/>
    <xf numFmtId="0" fontId="1" fillId="0" borderId="0" xfId="0" applyFont="1" applyBorder="1" applyAlignment="1">
      <alignment horizontal="left"/>
    </xf>
    <xf numFmtId="166" fontId="0" fillId="8" borderId="1" xfId="0" applyNumberFormat="1" applyFill="1" applyBorder="1"/>
    <xf numFmtId="0" fontId="1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/>
    <xf numFmtId="3" fontId="8" fillId="0" borderId="0" xfId="0" applyNumberFormat="1" applyFont="1" applyFill="1" applyBorder="1" applyAlignment="1">
      <alignment horizontal="center"/>
    </xf>
    <xf numFmtId="0" fontId="0" fillId="0" borderId="13" xfId="0" applyFill="1" applyBorder="1"/>
    <xf numFmtId="0" fontId="0" fillId="0" borderId="0" xfId="0" applyFont="1" applyFill="1" applyBorder="1"/>
    <xf numFmtId="0" fontId="1" fillId="7" borderId="8" xfId="0" applyNumberFormat="1" applyFont="1" applyFill="1" applyBorder="1" applyAlignment="1">
      <alignment horizontal="center"/>
    </xf>
    <xf numFmtId="0" fontId="0" fillId="0" borderId="1" xfId="0" applyFont="1" applyBorder="1" applyAlignment="1">
      <alignment wrapText="1"/>
    </xf>
    <xf numFmtId="0" fontId="12" fillId="0" borderId="0" xfId="0" applyFont="1"/>
    <xf numFmtId="165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3" fillId="9" borderId="0" xfId="0" applyFont="1" applyFill="1" applyAlignment="1">
      <alignment horizontal="center"/>
    </xf>
    <xf numFmtId="9" fontId="14" fillId="10" borderId="0" xfId="0" applyNumberFormat="1" applyFont="1" applyFill="1" applyAlignment="1">
      <alignment horizontal="center" vertical="center" wrapText="1"/>
    </xf>
    <xf numFmtId="0" fontId="14" fillId="10" borderId="0" xfId="0" applyFont="1" applyFill="1" applyAlignment="1">
      <alignment horizontal="center" vertical="center"/>
    </xf>
    <xf numFmtId="165" fontId="14" fillId="10" borderId="0" xfId="0" applyNumberFormat="1" applyFont="1" applyFill="1" applyAlignment="1">
      <alignment horizontal="center" vertical="center"/>
    </xf>
    <xf numFmtId="8" fontId="0" fillId="0" borderId="0" xfId="0" applyNumberFormat="1" applyBorder="1" applyAlignment="1">
      <alignment horizontal="center"/>
    </xf>
    <xf numFmtId="0" fontId="5" fillId="0" borderId="14" xfId="0" applyFont="1" applyFill="1" applyBorder="1"/>
    <xf numFmtId="0" fontId="5" fillId="0" borderId="0" xfId="0" applyFont="1" applyFill="1" applyBorder="1"/>
    <xf numFmtId="6" fontId="8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165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6" fillId="10" borderId="0" xfId="0" applyFont="1" applyFill="1" applyAlignment="1">
      <alignment horizontal="center" vertical="center"/>
    </xf>
    <xf numFmtId="0" fontId="0" fillId="0" borderId="0" xfId="0" applyAlignment="1">
      <alignment horizontal="left" wrapText="1"/>
    </xf>
    <xf numFmtId="0" fontId="6" fillId="0" borderId="13" xfId="0" applyFont="1" applyBorder="1"/>
    <xf numFmtId="0" fontId="1" fillId="0" borderId="1" xfId="0" applyFont="1" applyBorder="1" applyAlignment="1">
      <alignment horizontal="left" indent="1"/>
    </xf>
    <xf numFmtId="165" fontId="1" fillId="0" borderId="1" xfId="0" applyNumberFormat="1" applyFont="1" applyBorder="1" applyAlignment="1">
      <alignment horizontal="center"/>
    </xf>
    <xf numFmtId="6" fontId="0" fillId="0" borderId="1" xfId="0" applyNumberFormat="1" applyFill="1" applyBorder="1" applyAlignment="1">
      <alignment horizontal="center"/>
    </xf>
    <xf numFmtId="0" fontId="6" fillId="0" borderId="0" xfId="0" applyFont="1"/>
    <xf numFmtId="0" fontId="17" fillId="0" borderId="1" xfId="0" applyFont="1" applyBorder="1" applyAlignment="1">
      <alignment horizontal="left" indent="1"/>
    </xf>
    <xf numFmtId="165" fontId="17" fillId="0" borderId="1" xfId="0" applyNumberFormat="1" applyFont="1" applyBorder="1" applyAlignment="1">
      <alignment horizontal="center"/>
    </xf>
    <xf numFmtId="9" fontId="18" fillId="0" borderId="1" xfId="3" applyFont="1" applyBorder="1" applyAlignment="1">
      <alignment horizontal="center"/>
    </xf>
    <xf numFmtId="6" fontId="17" fillId="0" borderId="1" xfId="0" applyNumberFormat="1" applyFont="1" applyBorder="1" applyAlignment="1">
      <alignment horizontal="center"/>
    </xf>
    <xf numFmtId="165" fontId="18" fillId="0" borderId="1" xfId="0" applyNumberFormat="1" applyFont="1" applyBorder="1" applyAlignment="1">
      <alignment horizontal="center"/>
    </xf>
    <xf numFmtId="0" fontId="17" fillId="0" borderId="1" xfId="0" applyNumberFormat="1" applyFont="1" applyFill="1" applyBorder="1"/>
    <xf numFmtId="3" fontId="17" fillId="8" borderId="1" xfId="0" applyNumberFormat="1" applyFont="1" applyFill="1" applyBorder="1" applyAlignment="1">
      <alignment horizontal="center"/>
    </xf>
    <xf numFmtId="3" fontId="17" fillId="0" borderId="1" xfId="0" applyNumberFormat="1" applyFont="1" applyFill="1" applyBorder="1" applyAlignment="1">
      <alignment horizontal="center"/>
    </xf>
    <xf numFmtId="6" fontId="1" fillId="0" borderId="24" xfId="0" applyNumberFormat="1" applyFont="1" applyBorder="1" applyAlignment="1">
      <alignment horizontal="center"/>
    </xf>
    <xf numFmtId="0" fontId="1" fillId="5" borderId="24" xfId="0" applyFont="1" applyFill="1" applyBorder="1"/>
    <xf numFmtId="0" fontId="0" fillId="0" borderId="25" xfId="0" applyBorder="1"/>
    <xf numFmtId="0" fontId="19" fillId="0" borderId="1" xfId="0" applyNumberFormat="1" applyFont="1" applyFill="1" applyBorder="1"/>
    <xf numFmtId="3" fontId="19" fillId="8" borderId="1" xfId="0" applyNumberFormat="1" applyFont="1" applyFill="1" applyBorder="1" applyAlignment="1">
      <alignment horizontal="center"/>
    </xf>
    <xf numFmtId="3" fontId="19" fillId="0" borderId="1" xfId="0" applyNumberFormat="1" applyFont="1" applyFill="1" applyBorder="1" applyAlignment="1">
      <alignment horizontal="center"/>
    </xf>
    <xf numFmtId="167" fontId="19" fillId="0" borderId="1" xfId="3" applyNumberFormat="1" applyFont="1" applyFill="1" applyBorder="1" applyAlignment="1">
      <alignment horizontal="center"/>
    </xf>
    <xf numFmtId="0" fontId="9" fillId="0" borderId="0" xfId="0" applyFont="1"/>
    <xf numFmtId="6" fontId="1" fillId="0" borderId="0" xfId="0" applyNumberFormat="1" applyFont="1" applyBorder="1" applyAlignment="1">
      <alignment horizontal="center"/>
    </xf>
    <xf numFmtId="0" fontId="6" fillId="11" borderId="0" xfId="0" applyFont="1" applyFill="1"/>
    <xf numFmtId="0" fontId="8" fillId="0" borderId="1" xfId="0" applyFont="1" applyBorder="1" applyAlignment="1">
      <alignment horizontal="left" indent="1"/>
    </xf>
    <xf numFmtId="0" fontId="8" fillId="0" borderId="1" xfId="0" applyFont="1" applyBorder="1" applyAlignment="1">
      <alignment horizontal="left"/>
    </xf>
    <xf numFmtId="43" fontId="0" fillId="0" borderId="1" xfId="2" applyFont="1" applyBorder="1"/>
    <xf numFmtId="165" fontId="0" fillId="0" borderId="1" xfId="0" applyNumberFormat="1" applyBorder="1"/>
    <xf numFmtId="0" fontId="1" fillId="0" borderId="0" xfId="0" applyFont="1" applyFill="1" applyAlignment="1">
      <alignment horizontal="left" indent="1"/>
    </xf>
    <xf numFmtId="6" fontId="0" fillId="0" borderId="0" xfId="0" applyNumberFormat="1" applyFill="1" applyBorder="1"/>
    <xf numFmtId="166" fontId="0" fillId="0" borderId="0" xfId="0" applyNumberFormat="1" applyFill="1" applyBorder="1"/>
    <xf numFmtId="0" fontId="6" fillId="0" borderId="0" xfId="0" applyFont="1" applyFill="1" applyAlignment="1">
      <alignment horizontal="left" vertical="top" wrapText="1"/>
    </xf>
    <xf numFmtId="9" fontId="15" fillId="0" borderId="0" xfId="3" applyFont="1" applyFill="1" applyAlignment="1">
      <alignment horizontal="right" indent="1"/>
    </xf>
    <xf numFmtId="0" fontId="19" fillId="0" borderId="1" xfId="0" applyFont="1" applyBorder="1"/>
    <xf numFmtId="6" fontId="21" fillId="0" borderId="1" xfId="0" applyNumberFormat="1" applyFont="1" applyBorder="1"/>
    <xf numFmtId="166" fontId="21" fillId="0" borderId="1" xfId="0" applyNumberFormat="1" applyFont="1" applyBorder="1"/>
    <xf numFmtId="0" fontId="1" fillId="12" borderId="1" xfId="0" applyFont="1" applyFill="1" applyBorder="1"/>
    <xf numFmtId="165" fontId="8" fillId="0" borderId="1" xfId="0" applyNumberFormat="1" applyFont="1" applyBorder="1" applyAlignment="1">
      <alignment horizontal="center"/>
    </xf>
    <xf numFmtId="0" fontId="5" fillId="12" borderId="1" xfId="0" applyFont="1" applyFill="1" applyBorder="1"/>
    <xf numFmtId="3" fontId="5" fillId="12" borderId="1" xfId="0" applyNumberFormat="1" applyFont="1" applyFill="1" applyBorder="1" applyAlignment="1">
      <alignment horizontal="center"/>
    </xf>
    <xf numFmtId="165" fontId="5" fillId="12" borderId="1" xfId="0" applyNumberFormat="1" applyFont="1" applyFill="1" applyBorder="1" applyAlignment="1">
      <alignment horizontal="center"/>
    </xf>
    <xf numFmtId="0" fontId="5" fillId="12" borderId="18" xfId="0" applyFont="1" applyFill="1" applyBorder="1"/>
    <xf numFmtId="6" fontId="5" fillId="12" borderId="9" xfId="0" applyNumberFormat="1" applyFont="1" applyFill="1" applyBorder="1" applyAlignment="1">
      <alignment horizontal="right"/>
    </xf>
    <xf numFmtId="6" fontId="5" fillId="12" borderId="9" xfId="0" applyNumberFormat="1" applyFont="1" applyFill="1" applyBorder="1" applyAlignment="1">
      <alignment horizontal="center"/>
    </xf>
    <xf numFmtId="6" fontId="5" fillId="12" borderId="19" xfId="0" applyNumberFormat="1" applyFont="1" applyFill="1" applyBorder="1" applyAlignment="1">
      <alignment horizontal="center"/>
    </xf>
    <xf numFmtId="165" fontId="1" fillId="12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6" fontId="1" fillId="0" borderId="23" xfId="0" applyNumberFormat="1" applyFont="1" applyBorder="1" applyAlignment="1">
      <alignment horizontal="center"/>
    </xf>
    <xf numFmtId="6" fontId="1" fillId="0" borderId="26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6" xfId="0" applyFont="1" applyBorder="1"/>
    <xf numFmtId="0" fontId="19" fillId="0" borderId="22" xfId="0" applyFont="1" applyFill="1" applyBorder="1" applyAlignment="1">
      <alignment horizontal="right"/>
    </xf>
    <xf numFmtId="0" fontId="19" fillId="0" borderId="2" xfId="0" applyFont="1" applyFill="1" applyBorder="1" applyAlignment="1">
      <alignment horizontal="center"/>
    </xf>
    <xf numFmtId="167" fontId="19" fillId="0" borderId="2" xfId="3" applyNumberFormat="1" applyFont="1" applyFill="1" applyBorder="1" applyAlignment="1">
      <alignment horizontal="center"/>
    </xf>
    <xf numFmtId="166" fontId="19" fillId="0" borderId="2" xfId="0" applyNumberFormat="1" applyFont="1" applyBorder="1"/>
    <xf numFmtId="166" fontId="20" fillId="0" borderId="3" xfId="0" applyNumberFormat="1" applyFont="1" applyBorder="1"/>
    <xf numFmtId="0" fontId="0" fillId="7" borderId="18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6" fontId="1" fillId="0" borderId="18" xfId="0" applyNumberFormat="1" applyFont="1" applyBorder="1" applyAlignment="1">
      <alignment horizontal="center"/>
    </xf>
    <xf numFmtId="6" fontId="1" fillId="0" borderId="19" xfId="0" applyNumberFormat="1" applyFont="1" applyBorder="1" applyAlignment="1">
      <alignment horizontal="center"/>
    </xf>
    <xf numFmtId="6" fontId="1" fillId="0" borderId="11" xfId="0" applyNumberFormat="1" applyFont="1" applyBorder="1" applyAlignment="1">
      <alignment horizontal="center"/>
    </xf>
    <xf numFmtId="6" fontId="1" fillId="0" borderId="10" xfId="0" applyNumberFormat="1" applyFont="1" applyBorder="1" applyAlignment="1">
      <alignment horizontal="center"/>
    </xf>
    <xf numFmtId="6" fontId="1" fillId="0" borderId="20" xfId="0" applyNumberFormat="1" applyFont="1" applyBorder="1" applyAlignment="1">
      <alignment horizontal="center"/>
    </xf>
    <xf numFmtId="6" fontId="1" fillId="0" borderId="21" xfId="0" applyNumberFormat="1" applyFont="1" applyBorder="1" applyAlignment="1">
      <alignment horizontal="center"/>
    </xf>
    <xf numFmtId="6" fontId="1" fillId="0" borderId="0" xfId="0" applyNumberFormat="1" applyFont="1" applyBorder="1" applyAlignment="1">
      <alignment horizontal="center"/>
    </xf>
  </cellXfs>
  <cellStyles count="4">
    <cellStyle name="Comma" xfId="2" builtinId="3"/>
    <cellStyle name="Normal" xfId="0" builtinId="0"/>
    <cellStyle name="Normal 3 2" xfId="1" xr:uid="{00000000-0005-0000-0000-000002000000}"/>
    <cellStyle name="Percent" xfId="3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DDDDD"/>
      <color rgb="FF3AC6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4"/>
  <sheetViews>
    <sheetView showGridLines="0" zoomScale="80" zoomScaleNormal="80" workbookViewId="0">
      <selection activeCell="E4" sqref="E4:H4"/>
    </sheetView>
  </sheetViews>
  <sheetFormatPr defaultColWidth="8.85546875" defaultRowHeight="15" x14ac:dyDescent="0.25"/>
  <cols>
    <col min="1" max="1" width="15.28515625" customWidth="1"/>
    <col min="2" max="2" width="55.28515625" customWidth="1"/>
    <col min="3" max="3" width="12.42578125" style="3" bestFit="1" customWidth="1"/>
    <col min="4" max="4" width="11.42578125" style="3" customWidth="1"/>
    <col min="5" max="5" width="11.7109375" style="3" customWidth="1"/>
    <col min="6" max="7" width="12.140625" style="3" customWidth="1"/>
    <col min="8" max="8" width="14.140625" style="3" customWidth="1"/>
    <col min="9" max="9" width="4" style="3" customWidth="1"/>
    <col min="10" max="10" width="13.42578125" style="3" customWidth="1"/>
    <col min="11" max="11" width="26.7109375" customWidth="1"/>
    <col min="12" max="12" width="122" bestFit="1" customWidth="1"/>
  </cols>
  <sheetData>
    <row r="1" spans="1:15" s="2" customFormat="1" ht="21" x14ac:dyDescent="0.35">
      <c r="A1" s="63" t="s">
        <v>106</v>
      </c>
      <c r="B1" s="64"/>
      <c r="C1" s="65"/>
      <c r="D1" s="65"/>
      <c r="E1" s="65"/>
      <c r="F1" s="65"/>
      <c r="G1" s="65"/>
      <c r="H1" s="65"/>
      <c r="I1" s="65"/>
      <c r="J1" s="65"/>
      <c r="K1" s="66"/>
    </row>
    <row r="2" spans="1:15" s="2" customFormat="1" ht="15.75" thickBot="1" x14ac:dyDescent="0.3">
      <c r="A2" s="67"/>
      <c r="B2" s="19"/>
      <c r="C2" s="20"/>
      <c r="D2" s="126"/>
      <c r="E2" s="20"/>
      <c r="F2" s="20"/>
      <c r="G2" s="20"/>
      <c r="H2" s="20"/>
      <c r="I2" s="20"/>
      <c r="J2" s="20"/>
      <c r="K2" s="68"/>
    </row>
    <row r="3" spans="1:15" s="2" customFormat="1" ht="15.75" thickBot="1" x14ac:dyDescent="0.3">
      <c r="A3" s="69" t="s">
        <v>51</v>
      </c>
      <c r="B3" s="60"/>
      <c r="C3" s="20"/>
      <c r="D3" s="20"/>
      <c r="E3" s="20"/>
      <c r="F3" s="20"/>
      <c r="G3" s="20"/>
      <c r="H3" s="20"/>
      <c r="I3" s="20"/>
      <c r="J3" s="20"/>
      <c r="K3" s="68"/>
    </row>
    <row r="4" spans="1:15" s="2" customFormat="1" ht="15.75" thickBot="1" x14ac:dyDescent="0.3">
      <c r="A4" s="69" t="s">
        <v>52</v>
      </c>
      <c r="B4" s="60"/>
      <c r="D4" s="91" t="s">
        <v>55</v>
      </c>
      <c r="E4" s="190" t="s">
        <v>104</v>
      </c>
      <c r="F4" s="191"/>
      <c r="G4" s="191"/>
      <c r="H4" s="192"/>
      <c r="I4" s="106"/>
      <c r="J4" s="20"/>
      <c r="K4" s="68"/>
    </row>
    <row r="5" spans="1:15" s="2" customFormat="1" ht="15.75" thickBot="1" x14ac:dyDescent="0.3">
      <c r="A5" s="69" t="s">
        <v>50</v>
      </c>
      <c r="B5" s="62"/>
      <c r="C5" s="20"/>
      <c r="D5" s="20"/>
      <c r="E5" s="20"/>
      <c r="F5" s="20"/>
      <c r="G5" s="20"/>
      <c r="H5" s="20"/>
      <c r="I5" s="20"/>
      <c r="J5" s="20"/>
      <c r="K5" s="68"/>
    </row>
    <row r="6" spans="1:15" ht="15.75" thickBot="1" x14ac:dyDescent="0.3">
      <c r="A6" s="69" t="s">
        <v>53</v>
      </c>
      <c r="B6" s="61"/>
      <c r="C6" s="59" t="s">
        <v>43</v>
      </c>
      <c r="D6" s="20"/>
      <c r="E6" s="20"/>
      <c r="F6" s="20"/>
      <c r="G6" s="20"/>
      <c r="H6" s="20"/>
      <c r="I6" s="20"/>
      <c r="J6" s="20"/>
      <c r="K6" s="68"/>
    </row>
    <row r="7" spans="1:15" s="1" customFormat="1" ht="15.75" thickBot="1" x14ac:dyDescent="0.3">
      <c r="A7" s="69"/>
      <c r="B7" s="18"/>
      <c r="C7" s="36" t="s">
        <v>18</v>
      </c>
      <c r="D7" s="35" t="s">
        <v>2</v>
      </c>
      <c r="E7" s="35" t="s">
        <v>3</v>
      </c>
      <c r="F7" s="35" t="s">
        <v>4</v>
      </c>
      <c r="G7" s="35" t="s">
        <v>5</v>
      </c>
      <c r="H7" s="35" t="s">
        <v>6</v>
      </c>
      <c r="I7" s="156"/>
      <c r="J7" s="181" t="s">
        <v>118</v>
      </c>
      <c r="K7" s="183" t="s">
        <v>7</v>
      </c>
    </row>
    <row r="8" spans="1:15" s="1" customFormat="1" ht="15.75" thickBot="1" x14ac:dyDescent="0.3">
      <c r="A8" s="69"/>
      <c r="B8" s="71" t="s">
        <v>49</v>
      </c>
      <c r="C8" s="58" t="s">
        <v>48</v>
      </c>
      <c r="D8" s="117" t="s">
        <v>70</v>
      </c>
      <c r="E8" s="117" t="s">
        <v>71</v>
      </c>
      <c r="F8" s="117" t="s">
        <v>72</v>
      </c>
      <c r="G8" s="117" t="s">
        <v>73</v>
      </c>
      <c r="H8" s="117" t="s">
        <v>74</v>
      </c>
      <c r="I8" s="180"/>
      <c r="J8" s="182"/>
      <c r="K8" s="184"/>
    </row>
    <row r="9" spans="1:15" x14ac:dyDescent="0.25">
      <c r="A9" s="72" t="s">
        <v>0</v>
      </c>
      <c r="B9" s="39"/>
      <c r="C9" s="40"/>
      <c r="D9" s="40"/>
      <c r="E9" s="40"/>
      <c r="F9" s="41"/>
      <c r="G9" s="41"/>
      <c r="H9" s="41"/>
      <c r="I9" s="41"/>
      <c r="J9" s="42"/>
      <c r="K9" s="73"/>
    </row>
    <row r="10" spans="1:15" s="2" customFormat="1" x14ac:dyDescent="0.25">
      <c r="A10" s="74"/>
      <c r="B10" s="17"/>
      <c r="C10" s="25"/>
      <c r="D10" s="25"/>
      <c r="E10" s="25"/>
      <c r="F10" s="5"/>
      <c r="G10" s="5"/>
      <c r="H10" s="5"/>
      <c r="I10" s="5"/>
      <c r="J10" s="5"/>
      <c r="K10" s="75"/>
    </row>
    <row r="11" spans="1:15" s="6" customFormat="1" x14ac:dyDescent="0.25">
      <c r="A11" s="76" t="s">
        <v>11</v>
      </c>
      <c r="B11" s="16" t="s">
        <v>107</v>
      </c>
      <c r="C11" s="86"/>
      <c r="D11" s="44">
        <v>10</v>
      </c>
      <c r="E11" s="44">
        <v>15</v>
      </c>
      <c r="F11" s="44">
        <v>15</v>
      </c>
      <c r="G11" s="44">
        <v>20</v>
      </c>
      <c r="H11" s="44">
        <v>20</v>
      </c>
      <c r="I11" s="44"/>
      <c r="J11" s="87"/>
      <c r="K11" s="77"/>
    </row>
    <row r="12" spans="1:15" s="6" customFormat="1" x14ac:dyDescent="0.25">
      <c r="A12" s="76"/>
      <c r="B12" s="16" t="s">
        <v>103</v>
      </c>
      <c r="C12" s="86"/>
      <c r="D12" s="44"/>
      <c r="E12" s="44"/>
      <c r="F12" s="44"/>
      <c r="G12" s="44"/>
      <c r="H12" s="44"/>
      <c r="I12" s="44"/>
      <c r="J12" s="87"/>
      <c r="K12" s="77"/>
    </row>
    <row r="13" spans="1:15" s="6" customFormat="1" x14ac:dyDescent="0.25">
      <c r="A13" s="76"/>
      <c r="B13" s="16" t="s">
        <v>45</v>
      </c>
      <c r="C13" s="86"/>
      <c r="D13" s="44">
        <f>SUM(D11:D12)</f>
        <v>10</v>
      </c>
      <c r="E13" s="44">
        <f t="shared" ref="E13:H13" si="0">SUM(E11:E12)</f>
        <v>15</v>
      </c>
      <c r="F13" s="44">
        <f t="shared" si="0"/>
        <v>15</v>
      </c>
      <c r="G13" s="44">
        <f t="shared" si="0"/>
        <v>20</v>
      </c>
      <c r="H13" s="44">
        <f t="shared" si="0"/>
        <v>20</v>
      </c>
      <c r="I13" s="44"/>
      <c r="J13" s="86"/>
      <c r="K13" s="77"/>
    </row>
    <row r="14" spans="1:15" s="2" customFormat="1" x14ac:dyDescent="0.25">
      <c r="A14" s="74"/>
      <c r="B14" s="17"/>
      <c r="C14" s="54"/>
      <c r="D14" s="54"/>
      <c r="E14" s="54"/>
      <c r="F14" s="45"/>
      <c r="G14" s="45"/>
      <c r="H14" s="45"/>
      <c r="I14" s="45"/>
      <c r="J14" s="50"/>
      <c r="K14" s="77"/>
    </row>
    <row r="15" spans="1:15" s="6" customFormat="1" x14ac:dyDescent="0.25">
      <c r="A15" s="69" t="s">
        <v>1</v>
      </c>
      <c r="B15" s="145" t="s">
        <v>111</v>
      </c>
      <c r="C15" s="146"/>
      <c r="D15" s="147">
        <v>1790</v>
      </c>
      <c r="E15" s="147">
        <f>D15*(1+E16)</f>
        <v>1834.7499999999998</v>
      </c>
      <c r="F15" s="147">
        <f t="shared" ref="F15:H15" si="1">E15*(1+F16)</f>
        <v>1880.6187499999996</v>
      </c>
      <c r="G15" s="147">
        <f t="shared" si="1"/>
        <v>1927.6342187499995</v>
      </c>
      <c r="H15" s="147">
        <f t="shared" si="1"/>
        <v>1975.8250742187493</v>
      </c>
      <c r="I15" s="147"/>
      <c r="J15" s="87"/>
      <c r="K15" s="77"/>
      <c r="L15" s="88"/>
      <c r="O15" s="21"/>
    </row>
    <row r="16" spans="1:15" s="6" customFormat="1" x14ac:dyDescent="0.25">
      <c r="A16" s="135"/>
      <c r="B16" s="151" t="s">
        <v>108</v>
      </c>
      <c r="C16" s="152"/>
      <c r="D16" s="153"/>
      <c r="E16" s="154">
        <v>2.5000000000000001E-2</v>
      </c>
      <c r="F16" s="154">
        <v>2.5000000000000001E-2</v>
      </c>
      <c r="G16" s="154">
        <v>2.5000000000000001E-2</v>
      </c>
      <c r="H16" s="154">
        <v>2.5000000000000001E-2</v>
      </c>
      <c r="I16" s="154"/>
      <c r="J16" s="87"/>
      <c r="K16" s="77"/>
      <c r="L16" s="88"/>
      <c r="O16" s="21"/>
    </row>
    <row r="17" spans="1:15" s="6" customFormat="1" x14ac:dyDescent="0.25">
      <c r="A17" s="69"/>
      <c r="B17" s="16" t="s">
        <v>98</v>
      </c>
      <c r="C17" s="86"/>
      <c r="D17" s="44">
        <v>19</v>
      </c>
      <c r="E17" s="44">
        <v>19</v>
      </c>
      <c r="F17" s="44">
        <v>19</v>
      </c>
      <c r="G17" s="44">
        <v>19</v>
      </c>
      <c r="H17" s="44">
        <v>19</v>
      </c>
      <c r="I17" s="44"/>
      <c r="J17" s="87"/>
      <c r="K17" s="77"/>
      <c r="L17" s="88"/>
      <c r="O17" s="21"/>
    </row>
    <row r="18" spans="1:15" x14ac:dyDescent="0.25">
      <c r="A18" s="135"/>
      <c r="B18" s="172" t="s">
        <v>77</v>
      </c>
      <c r="C18" s="173"/>
      <c r="D18" s="174">
        <f>D13*D15*D17</f>
        <v>340100</v>
      </c>
      <c r="E18" s="174">
        <f>E13*E15*E17</f>
        <v>522903.74999999994</v>
      </c>
      <c r="F18" s="174">
        <f t="shared" ref="F18:H18" si="2">F13*F15*F17</f>
        <v>535976.34374999988</v>
      </c>
      <c r="G18" s="174">
        <f t="shared" si="2"/>
        <v>732501.00312499981</v>
      </c>
      <c r="H18" s="174">
        <f t="shared" si="2"/>
        <v>750813.52820312465</v>
      </c>
      <c r="I18" s="174"/>
      <c r="J18" s="179">
        <f>SUM(D18:H18)</f>
        <v>2882294.6250781245</v>
      </c>
      <c r="K18" s="77"/>
      <c r="L18" s="90"/>
    </row>
    <row r="19" spans="1:15" s="38" customFormat="1" x14ac:dyDescent="0.25">
      <c r="A19" s="115"/>
      <c r="B19" s="116"/>
      <c r="C19" s="45"/>
      <c r="D19" s="114"/>
      <c r="E19" s="114"/>
      <c r="F19" s="114"/>
      <c r="G19" s="114"/>
      <c r="H19" s="114"/>
      <c r="I19" s="114"/>
      <c r="J19" s="50"/>
      <c r="K19" s="77"/>
      <c r="L19" s="90"/>
    </row>
    <row r="20" spans="1:15" s="2" customFormat="1" x14ac:dyDescent="0.25">
      <c r="A20" s="69" t="s">
        <v>67</v>
      </c>
      <c r="B20" s="83"/>
      <c r="C20" s="45"/>
      <c r="D20" s="114"/>
      <c r="E20" s="114"/>
      <c r="F20" s="114"/>
      <c r="G20" s="114"/>
      <c r="H20" s="114"/>
      <c r="I20" s="114"/>
      <c r="J20" s="50"/>
      <c r="K20" s="77"/>
      <c r="L20" s="90"/>
    </row>
    <row r="21" spans="1:15" s="2" customFormat="1" x14ac:dyDescent="0.25">
      <c r="A21" s="67"/>
      <c r="B21" s="118" t="s">
        <v>99</v>
      </c>
      <c r="C21" s="86"/>
      <c r="D21" s="89"/>
      <c r="E21" s="89"/>
      <c r="F21" s="89"/>
      <c r="G21" s="89"/>
      <c r="H21" s="89"/>
      <c r="I21" s="89"/>
      <c r="J21" s="52">
        <f>SUM(D21:H21)</f>
        <v>0</v>
      </c>
      <c r="K21" s="77"/>
      <c r="L21" s="90"/>
    </row>
    <row r="22" spans="1:15" s="2" customFormat="1" x14ac:dyDescent="0.25">
      <c r="A22" s="67"/>
      <c r="B22" s="83"/>
      <c r="C22" s="84"/>
      <c r="D22" s="84"/>
      <c r="E22" s="84"/>
      <c r="F22" s="84"/>
      <c r="G22" s="84"/>
      <c r="H22" s="84"/>
      <c r="I22" s="84"/>
      <c r="J22" s="50"/>
      <c r="K22" s="77"/>
    </row>
    <row r="23" spans="1:15" s="2" customFormat="1" x14ac:dyDescent="0.25">
      <c r="A23" s="67"/>
      <c r="B23" s="18"/>
      <c r="C23" s="20"/>
      <c r="D23" s="20"/>
      <c r="E23" s="20"/>
      <c r="F23" s="20"/>
      <c r="G23" s="20"/>
      <c r="H23" s="20"/>
      <c r="I23" s="20"/>
      <c r="J23" s="51"/>
      <c r="K23" s="77"/>
    </row>
    <row r="24" spans="1:15" s="1" customFormat="1" x14ac:dyDescent="0.25">
      <c r="A24" s="135"/>
      <c r="B24" s="43" t="s">
        <v>69</v>
      </c>
      <c r="C24" s="85"/>
      <c r="D24" s="53">
        <f>D18+D21</f>
        <v>340100</v>
      </c>
      <c r="E24" s="53">
        <f t="shared" ref="E24:J24" si="3">E18+E21</f>
        <v>522903.74999999994</v>
      </c>
      <c r="F24" s="53">
        <f t="shared" si="3"/>
        <v>535976.34374999988</v>
      </c>
      <c r="G24" s="53">
        <f t="shared" si="3"/>
        <v>732501.00312499981</v>
      </c>
      <c r="H24" s="53">
        <f t="shared" si="3"/>
        <v>750813.52820312465</v>
      </c>
      <c r="I24" s="53"/>
      <c r="J24" s="53">
        <f t="shared" si="3"/>
        <v>2882294.6250781245</v>
      </c>
      <c r="K24" s="79"/>
    </row>
    <row r="25" spans="1:15" s="1" customFormat="1" ht="15.75" thickBot="1" x14ac:dyDescent="0.3">
      <c r="A25" s="69"/>
      <c r="B25" s="128"/>
      <c r="C25" s="129"/>
      <c r="D25" s="129"/>
      <c r="E25" s="129"/>
      <c r="F25" s="129"/>
      <c r="G25" s="129"/>
      <c r="H25" s="129"/>
      <c r="I25" s="129"/>
      <c r="J25" s="129"/>
      <c r="K25" s="127"/>
    </row>
    <row r="26" spans="1:15" s="38" customFormat="1" ht="15.75" thickBot="1" x14ac:dyDescent="0.3">
      <c r="A26" s="135"/>
      <c r="B26" s="175"/>
      <c r="C26" s="176" t="s">
        <v>116</v>
      </c>
      <c r="D26" s="177">
        <f>D18-D36*D18</f>
        <v>306090</v>
      </c>
      <c r="E26" s="177">
        <f>E18-E36*E18</f>
        <v>470613.37499999994</v>
      </c>
      <c r="F26" s="177">
        <f>F18-F36*F18</f>
        <v>482378.70937499986</v>
      </c>
      <c r="G26" s="177">
        <f>G18-G36*G18</f>
        <v>659250.90281249979</v>
      </c>
      <c r="H26" s="177">
        <f>H18-H36*H18</f>
        <v>675732.17538281216</v>
      </c>
      <c r="I26" s="177"/>
      <c r="J26" s="178"/>
      <c r="K26" s="75"/>
    </row>
    <row r="27" spans="1:15" s="2" customFormat="1" x14ac:dyDescent="0.25">
      <c r="A27" s="67"/>
      <c r="B27" s="19"/>
      <c r="C27" s="20"/>
      <c r="D27" s="20"/>
      <c r="E27" s="20"/>
      <c r="F27" s="20"/>
      <c r="G27" s="20"/>
      <c r="H27" s="20"/>
      <c r="I27" s="20"/>
      <c r="J27" s="20"/>
      <c r="K27" s="68"/>
    </row>
    <row r="28" spans="1:15" x14ac:dyDescent="0.25">
      <c r="A28" s="80" t="s">
        <v>8</v>
      </c>
      <c r="B28" s="23"/>
      <c r="C28" s="24"/>
      <c r="D28" s="24"/>
      <c r="E28" s="24"/>
      <c r="F28" s="24"/>
      <c r="G28" s="24"/>
      <c r="H28" s="24"/>
      <c r="I28" s="24"/>
      <c r="J28" s="24"/>
      <c r="K28" s="73"/>
    </row>
    <row r="29" spans="1:15" x14ac:dyDescent="0.25">
      <c r="A29" s="74" t="s">
        <v>15</v>
      </c>
      <c r="B29" s="46" t="s">
        <v>9</v>
      </c>
      <c r="C29" s="31"/>
      <c r="D29" s="31"/>
      <c r="E29" s="31"/>
      <c r="F29" s="31"/>
      <c r="G29" s="31"/>
      <c r="H29" s="31"/>
      <c r="I29" s="31"/>
      <c r="J29" s="31"/>
      <c r="K29" s="78"/>
    </row>
    <row r="30" spans="1:15" x14ac:dyDescent="0.25">
      <c r="A30" s="135"/>
      <c r="B30" s="10" t="s">
        <v>65</v>
      </c>
      <c r="C30" s="9"/>
      <c r="D30" s="9">
        <f>Personnel!E24</f>
        <v>146590</v>
      </c>
      <c r="E30" s="9">
        <f>Personnel!G24</f>
        <v>150254.75</v>
      </c>
      <c r="F30" s="9">
        <f>Personnel!I24</f>
        <v>291011.11875000002</v>
      </c>
      <c r="G30" s="9">
        <f>Personnel!K24</f>
        <v>366786.39671875001</v>
      </c>
      <c r="H30" s="9">
        <f>Personnel!M24</f>
        <v>375956.05663671868</v>
      </c>
      <c r="I30" s="9"/>
      <c r="J30" s="9">
        <f>SUM(C30:H30)</f>
        <v>1330598.3221054687</v>
      </c>
      <c r="K30" s="78"/>
    </row>
    <row r="31" spans="1:15" x14ac:dyDescent="0.25">
      <c r="A31" s="67"/>
      <c r="B31" s="7" t="s">
        <v>38</v>
      </c>
      <c r="C31" s="9"/>
      <c r="D31" s="9">
        <f>D30</f>
        <v>146590</v>
      </c>
      <c r="E31" s="9">
        <f t="shared" ref="E31:H31" si="4">E30</f>
        <v>150254.75</v>
      </c>
      <c r="F31" s="9">
        <f t="shared" si="4"/>
        <v>291011.11875000002</v>
      </c>
      <c r="G31" s="9">
        <f t="shared" si="4"/>
        <v>366786.39671875001</v>
      </c>
      <c r="H31" s="9">
        <f t="shared" si="4"/>
        <v>375956.05663671868</v>
      </c>
      <c r="I31" s="9"/>
      <c r="J31" s="9">
        <f>SUM(C31:H31)</f>
        <v>1330598.3221054687</v>
      </c>
      <c r="K31" s="78"/>
    </row>
    <row r="32" spans="1:15" x14ac:dyDescent="0.25">
      <c r="A32" s="67"/>
      <c r="B32" s="19"/>
      <c r="C32" s="20"/>
      <c r="D32" s="20"/>
      <c r="E32" s="20"/>
      <c r="F32" s="20"/>
      <c r="G32" s="20"/>
      <c r="H32" s="20"/>
      <c r="I32" s="20"/>
      <c r="J32" s="20"/>
      <c r="K32" s="68"/>
    </row>
    <row r="33" spans="1:12" x14ac:dyDescent="0.25">
      <c r="A33" s="67"/>
      <c r="B33" s="46" t="s">
        <v>101</v>
      </c>
      <c r="C33" s="31"/>
      <c r="D33" s="31"/>
      <c r="E33" s="31"/>
      <c r="F33" s="31"/>
      <c r="G33" s="31"/>
      <c r="H33" s="31"/>
      <c r="I33" s="31"/>
      <c r="J33" s="31"/>
      <c r="K33" s="78"/>
    </row>
    <row r="34" spans="1:12" s="2" customFormat="1" x14ac:dyDescent="0.25">
      <c r="A34" s="67"/>
      <c r="B34" s="10" t="s">
        <v>102</v>
      </c>
      <c r="C34" s="55"/>
      <c r="D34" s="55">
        <v>1000</v>
      </c>
      <c r="E34" s="55">
        <f>D34</f>
        <v>1000</v>
      </c>
      <c r="F34" s="55">
        <f>E34</f>
        <v>1000</v>
      </c>
      <c r="G34" s="55">
        <f>F34</f>
        <v>1000</v>
      </c>
      <c r="H34" s="55">
        <f>G34</f>
        <v>1000</v>
      </c>
      <c r="I34" s="55"/>
      <c r="J34" s="9">
        <f>SUM(C34:H34)</f>
        <v>5000</v>
      </c>
      <c r="K34" s="78"/>
    </row>
    <row r="35" spans="1:12" x14ac:dyDescent="0.25">
      <c r="A35" s="67"/>
      <c r="B35" s="46" t="s">
        <v>36</v>
      </c>
      <c r="C35" s="56"/>
      <c r="D35" s="56"/>
      <c r="E35" s="56"/>
      <c r="F35" s="56"/>
      <c r="G35" s="56"/>
      <c r="H35" s="56"/>
      <c r="I35" s="56"/>
      <c r="J35" s="31"/>
      <c r="K35" s="78"/>
    </row>
    <row r="36" spans="1:12" s="2" customFormat="1" x14ac:dyDescent="0.25">
      <c r="A36" s="67"/>
      <c r="B36" s="140" t="s">
        <v>95</v>
      </c>
      <c r="C36" s="141"/>
      <c r="D36" s="142">
        <v>0.1</v>
      </c>
      <c r="E36" s="142">
        <v>0.1</v>
      </c>
      <c r="F36" s="142">
        <v>0.1</v>
      </c>
      <c r="G36" s="142">
        <v>0.1</v>
      </c>
      <c r="H36" s="142">
        <v>0.1</v>
      </c>
      <c r="I36" s="142"/>
      <c r="J36" s="143"/>
      <c r="K36" s="78"/>
    </row>
    <row r="37" spans="1:12" s="2" customFormat="1" x14ac:dyDescent="0.25">
      <c r="A37" s="67"/>
      <c r="B37" s="140" t="s">
        <v>96</v>
      </c>
      <c r="C37" s="144"/>
      <c r="D37" s="141">
        <f>D36*D15</f>
        <v>179</v>
      </c>
      <c r="E37" s="141">
        <f>E36*E15</f>
        <v>183.47499999999999</v>
      </c>
      <c r="F37" s="141">
        <f>F36*F15</f>
        <v>188.06187499999999</v>
      </c>
      <c r="G37" s="141">
        <f>G36*G15</f>
        <v>192.76342187499995</v>
      </c>
      <c r="H37" s="141">
        <f>H36*H15</f>
        <v>197.58250742187494</v>
      </c>
      <c r="I37" s="141"/>
      <c r="J37" s="144"/>
      <c r="K37" s="78"/>
    </row>
    <row r="38" spans="1:12" s="2" customFormat="1" x14ac:dyDescent="0.25">
      <c r="A38" s="135"/>
      <c r="B38" s="15" t="s">
        <v>97</v>
      </c>
      <c r="C38" s="55"/>
      <c r="D38" s="55">
        <f>D13*D17*D37</f>
        <v>34010</v>
      </c>
      <c r="E38" s="55">
        <f>E13*E17*E37</f>
        <v>52290.375</v>
      </c>
      <c r="F38" s="55">
        <f>F13*F17*F37</f>
        <v>53597.634374999994</v>
      </c>
      <c r="G38" s="55">
        <f>G13*G17*G37</f>
        <v>73250.100312499984</v>
      </c>
      <c r="H38" s="55">
        <f>H13*H17*H37</f>
        <v>75081.352820312473</v>
      </c>
      <c r="I38" s="55"/>
      <c r="J38" s="9">
        <f>SUM(C38:H38)</f>
        <v>288229.46250781248</v>
      </c>
      <c r="K38" s="78"/>
    </row>
    <row r="39" spans="1:12" s="2" customFormat="1" x14ac:dyDescent="0.25">
      <c r="A39" s="135"/>
      <c r="B39" s="158" t="s">
        <v>113</v>
      </c>
      <c r="C39" s="171"/>
      <c r="D39" s="171">
        <f>Personnel!E29</f>
        <v>40000</v>
      </c>
      <c r="E39" s="171">
        <f>Personnel!G29</f>
        <v>20000</v>
      </c>
      <c r="F39" s="171">
        <f>Personnel!I29</f>
        <v>60000</v>
      </c>
      <c r="G39" s="171">
        <f>Personnel!K29</f>
        <v>40000</v>
      </c>
      <c r="H39" s="171">
        <f>Personnel!M29</f>
        <v>20000</v>
      </c>
      <c r="I39" s="171"/>
      <c r="J39" s="9">
        <f>SUM(C39:H39)</f>
        <v>180000</v>
      </c>
      <c r="K39" s="78"/>
    </row>
    <row r="40" spans="1:12" s="2" customFormat="1" x14ac:dyDescent="0.25">
      <c r="A40" s="135"/>
      <c r="B40" s="136" t="s">
        <v>109</v>
      </c>
      <c r="C40" s="137"/>
      <c r="D40" s="137">
        <f>D38+D39</f>
        <v>74010</v>
      </c>
      <c r="E40" s="137">
        <f t="shared" ref="E40:H40" si="5">E38+E39</f>
        <v>72290.375</v>
      </c>
      <c r="F40" s="137">
        <f t="shared" si="5"/>
        <v>113597.63437499999</v>
      </c>
      <c r="G40" s="137">
        <f t="shared" si="5"/>
        <v>113250.10031249998</v>
      </c>
      <c r="H40" s="137">
        <f t="shared" si="5"/>
        <v>95081.352820312473</v>
      </c>
      <c r="I40" s="137"/>
      <c r="J40" s="9">
        <f>SUM(D40:H40)</f>
        <v>468229.46250781248</v>
      </c>
      <c r="K40" s="78"/>
      <c r="L40" s="139"/>
    </row>
    <row r="41" spans="1:12" s="2" customFormat="1" x14ac:dyDescent="0.25">
      <c r="A41" s="135"/>
      <c r="B41" s="47" t="s">
        <v>16</v>
      </c>
      <c r="C41" s="56"/>
      <c r="D41" s="56"/>
      <c r="E41" s="56"/>
      <c r="F41" s="56"/>
      <c r="G41" s="56"/>
      <c r="H41" s="56"/>
      <c r="I41" s="56"/>
      <c r="J41" s="31"/>
      <c r="K41" s="78"/>
    </row>
    <row r="42" spans="1:12" s="2" customFormat="1" x14ac:dyDescent="0.25">
      <c r="A42" s="67"/>
      <c r="B42" s="15" t="s">
        <v>34</v>
      </c>
      <c r="C42" s="55"/>
      <c r="D42" s="55">
        <v>5000</v>
      </c>
      <c r="E42" s="55">
        <f t="shared" ref="E42:H43" si="6">D42</f>
        <v>5000</v>
      </c>
      <c r="F42" s="55">
        <f t="shared" si="6"/>
        <v>5000</v>
      </c>
      <c r="G42" s="55">
        <f t="shared" si="6"/>
        <v>5000</v>
      </c>
      <c r="H42" s="55">
        <f t="shared" si="6"/>
        <v>5000</v>
      </c>
      <c r="I42" s="55"/>
      <c r="J42" s="9">
        <f>SUM(C42:H42)</f>
        <v>25000</v>
      </c>
      <c r="K42" s="78"/>
    </row>
    <row r="43" spans="1:12" s="2" customFormat="1" x14ac:dyDescent="0.25">
      <c r="A43" s="67"/>
      <c r="B43" s="15" t="s">
        <v>35</v>
      </c>
      <c r="C43" s="55"/>
      <c r="D43" s="55">
        <v>5000</v>
      </c>
      <c r="E43" s="55">
        <f t="shared" si="6"/>
        <v>5000</v>
      </c>
      <c r="F43" s="55">
        <f t="shared" si="6"/>
        <v>5000</v>
      </c>
      <c r="G43" s="55">
        <f t="shared" si="6"/>
        <v>5000</v>
      </c>
      <c r="H43" s="55">
        <f t="shared" si="6"/>
        <v>5000</v>
      </c>
      <c r="I43" s="55"/>
      <c r="J43" s="9">
        <f>SUM(C43:H43)</f>
        <v>25000</v>
      </c>
      <c r="K43" s="78"/>
    </row>
    <row r="44" spans="1:12" s="2" customFormat="1" x14ac:dyDescent="0.25">
      <c r="A44" s="67"/>
      <c r="B44" s="47" t="s">
        <v>33</v>
      </c>
      <c r="C44" s="56"/>
      <c r="D44" s="56"/>
      <c r="E44" s="56"/>
      <c r="F44" s="56"/>
      <c r="G44" s="56"/>
      <c r="H44" s="56"/>
      <c r="I44" s="56"/>
      <c r="J44" s="31"/>
      <c r="K44" s="78"/>
    </row>
    <row r="45" spans="1:12" s="2" customFormat="1" x14ac:dyDescent="0.25">
      <c r="A45" s="67"/>
      <c r="B45" s="15" t="s">
        <v>54</v>
      </c>
      <c r="C45" s="55"/>
      <c r="D45" s="55">
        <v>20000</v>
      </c>
      <c r="E45" s="55">
        <f t="shared" ref="E45:H47" si="7">D45</f>
        <v>20000</v>
      </c>
      <c r="F45" s="55">
        <f t="shared" si="7"/>
        <v>20000</v>
      </c>
      <c r="G45" s="55">
        <f t="shared" si="7"/>
        <v>20000</v>
      </c>
      <c r="H45" s="55">
        <f t="shared" si="7"/>
        <v>20000</v>
      </c>
      <c r="I45" s="55"/>
      <c r="J45" s="9">
        <f>SUM(C45:H45)</f>
        <v>100000</v>
      </c>
      <c r="K45" s="78"/>
    </row>
    <row r="46" spans="1:12" s="2" customFormat="1" x14ac:dyDescent="0.25">
      <c r="A46" s="67"/>
      <c r="B46" s="15" t="s">
        <v>31</v>
      </c>
      <c r="C46" s="55"/>
      <c r="D46" s="55">
        <v>20000</v>
      </c>
      <c r="E46" s="55">
        <f t="shared" si="7"/>
        <v>20000</v>
      </c>
      <c r="F46" s="55">
        <f t="shared" si="7"/>
        <v>20000</v>
      </c>
      <c r="G46" s="55">
        <f t="shared" si="7"/>
        <v>20000</v>
      </c>
      <c r="H46" s="55">
        <f t="shared" si="7"/>
        <v>20000</v>
      </c>
      <c r="I46" s="55"/>
      <c r="J46" s="9">
        <f>SUM(C46:H46)</f>
        <v>100000</v>
      </c>
      <c r="K46" s="78"/>
    </row>
    <row r="47" spans="1:12" s="2" customFormat="1" x14ac:dyDescent="0.25">
      <c r="A47" s="67"/>
      <c r="B47" s="15" t="s">
        <v>32</v>
      </c>
      <c r="C47" s="55"/>
      <c r="D47" s="55">
        <v>20000</v>
      </c>
      <c r="E47" s="55">
        <f t="shared" si="7"/>
        <v>20000</v>
      </c>
      <c r="F47" s="55">
        <f t="shared" si="7"/>
        <v>20000</v>
      </c>
      <c r="G47" s="55">
        <f t="shared" si="7"/>
        <v>20000</v>
      </c>
      <c r="H47" s="55">
        <f t="shared" si="7"/>
        <v>20000</v>
      </c>
      <c r="I47" s="55"/>
      <c r="J47" s="9">
        <f>SUM(C47:H47)</f>
        <v>100000</v>
      </c>
      <c r="K47" s="78"/>
    </row>
    <row r="48" spans="1:12" s="2" customFormat="1" x14ac:dyDescent="0.25">
      <c r="A48" s="67"/>
      <c r="B48" s="47" t="s">
        <v>100</v>
      </c>
      <c r="C48" s="56"/>
      <c r="D48" s="56"/>
      <c r="E48" s="56"/>
      <c r="F48" s="56"/>
      <c r="G48" s="56"/>
      <c r="H48" s="56"/>
      <c r="I48" s="56"/>
      <c r="J48" s="31"/>
      <c r="K48" s="78"/>
    </row>
    <row r="49" spans="1:12" s="2" customFormat="1" x14ac:dyDescent="0.25">
      <c r="A49" s="67"/>
      <c r="B49" s="48" t="s">
        <v>85</v>
      </c>
      <c r="C49" s="49">
        <v>100000</v>
      </c>
      <c r="D49" s="49">
        <v>0</v>
      </c>
      <c r="E49" s="55">
        <v>0</v>
      </c>
      <c r="F49" s="55">
        <f>E49</f>
        <v>0</v>
      </c>
      <c r="G49" s="55">
        <f>F49</f>
        <v>0</v>
      </c>
      <c r="H49" s="55">
        <f>G49</f>
        <v>0</v>
      </c>
      <c r="I49" s="55"/>
      <c r="J49" s="9">
        <f>SUM(C49:H49)</f>
        <v>100000</v>
      </c>
      <c r="K49" s="78"/>
    </row>
    <row r="50" spans="1:12" s="2" customFormat="1" x14ac:dyDescent="0.25">
      <c r="A50" s="67"/>
      <c r="B50" s="47" t="s">
        <v>37</v>
      </c>
      <c r="C50" s="56"/>
      <c r="D50" s="56"/>
      <c r="E50" s="56"/>
      <c r="F50" s="56"/>
      <c r="G50" s="56"/>
      <c r="H50" s="56"/>
      <c r="I50" s="56"/>
      <c r="J50" s="31"/>
      <c r="K50" s="78"/>
    </row>
    <row r="51" spans="1:12" s="2" customFormat="1" x14ac:dyDescent="0.25">
      <c r="A51" s="67"/>
      <c r="B51" s="37" t="s">
        <v>46</v>
      </c>
      <c r="C51" s="49"/>
      <c r="D51" s="49">
        <v>2500</v>
      </c>
      <c r="E51" s="55">
        <f t="shared" ref="E51:H56" si="8">D51</f>
        <v>2500</v>
      </c>
      <c r="F51" s="55">
        <f t="shared" si="8"/>
        <v>2500</v>
      </c>
      <c r="G51" s="55">
        <f t="shared" si="8"/>
        <v>2500</v>
      </c>
      <c r="H51" s="55">
        <f t="shared" si="8"/>
        <v>2500</v>
      </c>
      <c r="I51" s="55"/>
      <c r="J51" s="9">
        <f t="shared" ref="J51:J60" si="9">SUM(C51:H51)</f>
        <v>12500</v>
      </c>
      <c r="K51" s="78"/>
    </row>
    <row r="52" spans="1:12" s="2" customFormat="1" x14ac:dyDescent="0.25">
      <c r="A52" s="67"/>
      <c r="B52" s="32" t="s">
        <v>12</v>
      </c>
      <c r="C52" s="55"/>
      <c r="D52" s="55">
        <v>2500</v>
      </c>
      <c r="E52" s="55">
        <f t="shared" si="8"/>
        <v>2500</v>
      </c>
      <c r="F52" s="55">
        <f t="shared" si="8"/>
        <v>2500</v>
      </c>
      <c r="G52" s="55">
        <f t="shared" si="8"/>
        <v>2500</v>
      </c>
      <c r="H52" s="55">
        <f t="shared" si="8"/>
        <v>2500</v>
      </c>
      <c r="I52" s="55"/>
      <c r="J52" s="9">
        <f t="shared" si="9"/>
        <v>12500</v>
      </c>
      <c r="K52" s="78"/>
    </row>
    <row r="53" spans="1:12" x14ac:dyDescent="0.25">
      <c r="A53" s="67"/>
      <c r="B53" s="32" t="s">
        <v>78</v>
      </c>
      <c r="C53" s="55"/>
      <c r="D53" s="55">
        <v>1500</v>
      </c>
      <c r="E53" s="55">
        <f t="shared" si="8"/>
        <v>1500</v>
      </c>
      <c r="F53" s="55">
        <f t="shared" si="8"/>
        <v>1500</v>
      </c>
      <c r="G53" s="55">
        <f t="shared" si="8"/>
        <v>1500</v>
      </c>
      <c r="H53" s="55">
        <f t="shared" si="8"/>
        <v>1500</v>
      </c>
      <c r="I53" s="55"/>
      <c r="J53" s="9">
        <f t="shared" si="9"/>
        <v>7500</v>
      </c>
      <c r="K53" s="78"/>
    </row>
    <row r="54" spans="1:12" x14ac:dyDescent="0.25">
      <c r="A54" s="67"/>
      <c r="B54" s="33" t="s">
        <v>63</v>
      </c>
      <c r="C54" s="55"/>
      <c r="D54" s="55">
        <v>3000</v>
      </c>
      <c r="E54" s="55">
        <f t="shared" si="8"/>
        <v>3000</v>
      </c>
      <c r="F54" s="55">
        <f t="shared" si="8"/>
        <v>3000</v>
      </c>
      <c r="G54" s="55">
        <f t="shared" si="8"/>
        <v>3000</v>
      </c>
      <c r="H54" s="55">
        <f t="shared" si="8"/>
        <v>3000</v>
      </c>
      <c r="I54" s="55"/>
      <c r="J54" s="9">
        <f t="shared" si="9"/>
        <v>15000</v>
      </c>
      <c r="K54" s="78"/>
    </row>
    <row r="55" spans="1:12" x14ac:dyDescent="0.25">
      <c r="A55" s="67"/>
      <c r="B55" s="33" t="s">
        <v>13</v>
      </c>
      <c r="C55" s="55"/>
      <c r="D55" s="55">
        <v>4000</v>
      </c>
      <c r="E55" s="55">
        <f t="shared" si="8"/>
        <v>4000</v>
      </c>
      <c r="F55" s="55">
        <f t="shared" si="8"/>
        <v>4000</v>
      </c>
      <c r="G55" s="55">
        <f t="shared" si="8"/>
        <v>4000</v>
      </c>
      <c r="H55" s="55">
        <f t="shared" si="8"/>
        <v>4000</v>
      </c>
      <c r="I55" s="55"/>
      <c r="J55" s="9">
        <f t="shared" si="9"/>
        <v>20000</v>
      </c>
      <c r="K55" s="78"/>
    </row>
    <row r="56" spans="1:12" x14ac:dyDescent="0.25">
      <c r="A56" s="67"/>
      <c r="B56" s="33" t="s">
        <v>14</v>
      </c>
      <c r="C56" s="55"/>
      <c r="D56" s="55">
        <v>4000</v>
      </c>
      <c r="E56" s="55">
        <f t="shared" si="8"/>
        <v>4000</v>
      </c>
      <c r="F56" s="55">
        <f t="shared" si="8"/>
        <v>4000</v>
      </c>
      <c r="G56" s="55">
        <f t="shared" si="8"/>
        <v>4000</v>
      </c>
      <c r="H56" s="55">
        <f t="shared" si="8"/>
        <v>4000</v>
      </c>
      <c r="I56" s="55"/>
      <c r="J56" s="9">
        <f t="shared" si="9"/>
        <v>20000</v>
      </c>
      <c r="K56" s="78"/>
    </row>
    <row r="57" spans="1:12" x14ac:dyDescent="0.25">
      <c r="A57" s="67"/>
      <c r="B57" s="11" t="s">
        <v>17</v>
      </c>
      <c r="C57" s="55"/>
      <c r="D57" s="55"/>
      <c r="E57" s="55"/>
      <c r="F57" s="55"/>
      <c r="G57" s="55"/>
      <c r="H57" s="55"/>
      <c r="I57" s="55"/>
      <c r="J57" s="9">
        <f t="shared" si="9"/>
        <v>0</v>
      </c>
      <c r="K57" s="78"/>
    </row>
    <row r="58" spans="1:12" s="2" customFormat="1" x14ac:dyDescent="0.25">
      <c r="A58" s="67"/>
      <c r="B58" s="46" t="s">
        <v>39</v>
      </c>
      <c r="C58" s="9"/>
      <c r="D58" s="9">
        <f>+D57+D56+D55+D54+D53+D52+D49+D47+D46+D45+D43+D42+D40+D34+D51</f>
        <v>162510</v>
      </c>
      <c r="E58" s="9">
        <f>+E57+E56+E55+E54+E53+E52+E49+E47+E46+E45+E43+E42+E40+E34+E51</f>
        <v>160790.375</v>
      </c>
      <c r="F58" s="9">
        <f>+F57+F56+F55+F54+F53+F52+F49+F47+F46+F45+F43+F42+F40+F34+F51</f>
        <v>202097.63437499999</v>
      </c>
      <c r="G58" s="9">
        <f>+G57+G56+G55+G54+G53+G52+G49+G47+G46+G45+G43+G42+G40+G34+G51</f>
        <v>201750.10031249997</v>
      </c>
      <c r="H58" s="9">
        <f>+H57+H56+H55+H54+H53+H52+H49+H47+H46+H45+H43+H42+H40+H34+H51</f>
        <v>183581.35282031249</v>
      </c>
      <c r="I58" s="9"/>
      <c r="J58" s="9">
        <f t="shared" si="9"/>
        <v>910729.46250781242</v>
      </c>
      <c r="K58" s="78"/>
    </row>
    <row r="59" spans="1:12" s="2" customFormat="1" x14ac:dyDescent="0.25">
      <c r="A59" s="135"/>
      <c r="B59" s="98"/>
      <c r="C59" s="138"/>
      <c r="D59" s="138"/>
      <c r="E59" s="138"/>
      <c r="F59" s="138"/>
      <c r="G59" s="138"/>
      <c r="H59" s="138"/>
      <c r="I59" s="138"/>
      <c r="J59" s="138"/>
      <c r="K59" s="78"/>
    </row>
    <row r="60" spans="1:12" s="2" customFormat="1" ht="15.75" thickBot="1" x14ac:dyDescent="0.3">
      <c r="A60" s="135"/>
      <c r="B60" s="149" t="s">
        <v>44</v>
      </c>
      <c r="C60" s="148"/>
      <c r="D60" s="148">
        <f>+D58+D31</f>
        <v>309100</v>
      </c>
      <c r="E60" s="148">
        <f>+E58+E31</f>
        <v>311045.125</v>
      </c>
      <c r="F60" s="148">
        <f>+F58+F31</f>
        <v>493108.75312500005</v>
      </c>
      <c r="G60" s="148">
        <f>+G58+G31</f>
        <v>568536.49703125004</v>
      </c>
      <c r="H60" s="148">
        <f>+H58+H31</f>
        <v>559537.40945703117</v>
      </c>
      <c r="I60" s="148"/>
      <c r="J60" s="148">
        <f t="shared" si="9"/>
        <v>2241327.7846132815</v>
      </c>
      <c r="K60" s="150"/>
    </row>
    <row r="61" spans="1:12" s="2" customFormat="1" ht="15.75" thickTop="1" x14ac:dyDescent="0.25">
      <c r="A61" s="135"/>
      <c r="B61" s="18"/>
      <c r="C61" s="20"/>
      <c r="D61" s="20"/>
      <c r="E61" s="20"/>
      <c r="F61" s="20"/>
      <c r="G61" s="20"/>
      <c r="H61" s="20"/>
      <c r="I61" s="20"/>
      <c r="J61" s="20"/>
      <c r="K61" s="68"/>
    </row>
    <row r="62" spans="1:12" s="2" customFormat="1" ht="15" customHeight="1" x14ac:dyDescent="0.25">
      <c r="A62" s="67"/>
      <c r="B62" s="22"/>
      <c r="C62" s="20"/>
      <c r="D62" s="20"/>
      <c r="E62" s="20"/>
      <c r="F62" s="20"/>
      <c r="G62" s="20"/>
      <c r="H62" s="20"/>
      <c r="I62" s="20"/>
      <c r="J62" s="20"/>
      <c r="K62" s="68"/>
    </row>
    <row r="63" spans="1:12" s="2" customFormat="1" x14ac:dyDescent="0.25">
      <c r="A63" s="67"/>
      <c r="B63" s="22"/>
      <c r="C63" s="20"/>
      <c r="D63" s="20"/>
      <c r="E63" s="20"/>
      <c r="F63" s="20"/>
      <c r="G63" s="20"/>
      <c r="H63" s="20"/>
      <c r="I63" s="20"/>
      <c r="J63" s="20"/>
      <c r="K63" s="68"/>
      <c r="L63" s="157"/>
    </row>
    <row r="64" spans="1:12" x14ac:dyDescent="0.25">
      <c r="A64" s="81" t="s">
        <v>110</v>
      </c>
      <c r="B64" s="34"/>
      <c r="C64" s="57"/>
      <c r="D64" s="57">
        <f>D24-D60</f>
        <v>31000</v>
      </c>
      <c r="E64" s="57">
        <f>E24-E60</f>
        <v>211858.62499999994</v>
      </c>
      <c r="F64" s="57">
        <f>F24-F60</f>
        <v>42867.590624999837</v>
      </c>
      <c r="G64" s="57">
        <f>G24-G60</f>
        <v>163964.50609374978</v>
      </c>
      <c r="H64" s="57">
        <f>H24-H60</f>
        <v>191276.11874609347</v>
      </c>
      <c r="I64" s="57"/>
      <c r="J64" s="57">
        <f>SUM(D64:H64)</f>
        <v>640966.84046484297</v>
      </c>
      <c r="K64" s="82"/>
    </row>
    <row r="65" spans="1:11" s="2" customFormat="1" ht="18" customHeight="1" x14ac:dyDescent="0.25">
      <c r="B65" s="17"/>
      <c r="C65" s="25"/>
      <c r="D65" s="25"/>
      <c r="E65" s="25"/>
      <c r="F65" s="25"/>
      <c r="G65" s="25"/>
      <c r="H65" s="25"/>
      <c r="I65" s="25"/>
      <c r="J65" s="20"/>
      <c r="K65" s="17"/>
    </row>
    <row r="66" spans="1:11" s="2" customFormat="1" x14ac:dyDescent="0.25">
      <c r="A66" s="17"/>
      <c r="C66" s="3"/>
      <c r="D66" s="3"/>
      <c r="E66" s="3"/>
      <c r="F66" s="3"/>
      <c r="G66" s="3"/>
      <c r="H66" s="3"/>
      <c r="I66" s="3"/>
      <c r="J66" s="3"/>
    </row>
    <row r="67" spans="1:11" s="2" customFormat="1" ht="6.75" customHeight="1" x14ac:dyDescent="0.25">
      <c r="B67" s="134"/>
      <c r="C67" s="134"/>
      <c r="D67" s="134"/>
      <c r="E67" s="134"/>
      <c r="F67" s="134"/>
      <c r="G67" s="134"/>
      <c r="H67" s="134"/>
      <c r="I67" s="134"/>
      <c r="J67" s="134"/>
      <c r="K67"/>
    </row>
    <row r="68" spans="1:11" s="2" customFormat="1" ht="6.75" customHeight="1" x14ac:dyDescent="0.25">
      <c r="A68" s="134"/>
      <c r="B68" s="134"/>
      <c r="C68" s="134"/>
      <c r="D68" s="134"/>
      <c r="E68" s="134"/>
      <c r="F68" s="134"/>
      <c r="G68" s="134"/>
      <c r="H68" s="134"/>
      <c r="I68" s="134"/>
      <c r="J68" s="134"/>
      <c r="K68"/>
    </row>
    <row r="69" spans="1:11" s="1" customFormat="1" x14ac:dyDescent="0.25">
      <c r="A69" s="134"/>
      <c r="B69" s="2"/>
      <c r="C69" s="3"/>
      <c r="D69" s="3"/>
      <c r="E69" s="3"/>
      <c r="F69" s="3"/>
      <c r="G69" s="3"/>
      <c r="H69" s="3"/>
      <c r="I69" s="3"/>
      <c r="J69" s="3"/>
      <c r="K69" s="2"/>
    </row>
    <row r="70" spans="1:11" s="1" customFormat="1" x14ac:dyDescent="0.25">
      <c r="A70" s="2"/>
      <c r="B70"/>
      <c r="C70" s="3"/>
      <c r="D70" s="3"/>
      <c r="E70" s="3"/>
      <c r="F70" s="3"/>
      <c r="G70" s="3"/>
      <c r="H70" s="3"/>
      <c r="I70" s="3"/>
      <c r="J70" s="3"/>
      <c r="K70"/>
    </row>
    <row r="71" spans="1:11" s="2" customFormat="1" ht="6.6" customHeight="1" x14ac:dyDescent="0.25">
      <c r="A71"/>
      <c r="B71"/>
      <c r="C71" s="3"/>
      <c r="D71" s="3"/>
      <c r="E71" s="3"/>
      <c r="F71" s="3"/>
      <c r="G71" s="3"/>
      <c r="H71" s="3"/>
      <c r="I71" s="3"/>
      <c r="J71" s="3"/>
      <c r="K71"/>
    </row>
    <row r="72" spans="1:11" x14ac:dyDescent="0.25">
      <c r="A72" s="113" t="s">
        <v>105</v>
      </c>
    </row>
    <row r="73" spans="1:11" ht="27.75" customHeight="1" x14ac:dyDescent="0.25">
      <c r="A73" s="155" t="s">
        <v>112</v>
      </c>
    </row>
    <row r="74" spans="1:11" s="2" customFormat="1" x14ac:dyDescent="0.25">
      <c r="A74" t="s">
        <v>117</v>
      </c>
      <c r="B74"/>
      <c r="C74" s="3"/>
      <c r="D74" s="3"/>
      <c r="E74" s="3"/>
      <c r="F74" s="3"/>
      <c r="G74" s="3"/>
      <c r="H74" s="3"/>
      <c r="I74" s="3"/>
      <c r="J74" s="3"/>
      <c r="K74"/>
    </row>
  </sheetData>
  <mergeCells count="1">
    <mergeCell ref="E4:H4"/>
  </mergeCells>
  <conditionalFormatting sqref="D64:J64">
    <cfRule type="cellIs" dxfId="0" priority="1" operator="lessThan">
      <formula>0</formula>
    </cfRule>
  </conditionalFormatting>
  <dataValidations count="1">
    <dataValidation type="list" allowBlank="1" showInputMessage="1" showErrorMessage="1" sqref="E4:I4" xr:uid="{FBA6C4B8-CC23-46B9-B0C9-3F75B670D529}">
      <formula1>"Certificate, Graduate, Online, Professional, Undergraduate, Other"</formula1>
    </dataValidation>
  </dataValidations>
  <printOptions horizontalCentered="1" verticalCentered="1"/>
  <pageMargins left="0.2" right="0.2" top="0.25" bottom="0.25" header="0.3" footer="0.3"/>
  <pageSetup scale="57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34"/>
  <sheetViews>
    <sheetView showGridLines="0" tabSelected="1" zoomScaleNormal="100" workbookViewId="0">
      <selection activeCell="I17" sqref="I17"/>
    </sheetView>
  </sheetViews>
  <sheetFormatPr defaultColWidth="8.85546875" defaultRowHeight="15" x14ac:dyDescent="0.25"/>
  <cols>
    <col min="1" max="1" width="33.85546875" style="1" customWidth="1"/>
    <col min="2" max="2" width="9.140625" style="13" bestFit="1" customWidth="1"/>
    <col min="3" max="3" width="9.140625" style="94" bestFit="1" customWidth="1"/>
    <col min="4" max="4" width="2.85546875" style="2" customWidth="1"/>
    <col min="5" max="5" width="9.7109375" style="13" bestFit="1" customWidth="1"/>
    <col min="6" max="6" width="10.7109375" style="94" customWidth="1"/>
    <col min="7" max="7" width="9.7109375" style="13" bestFit="1" customWidth="1"/>
    <col min="8" max="8" width="7" style="94" customWidth="1"/>
    <col min="9" max="9" width="9.7109375" style="13" bestFit="1" customWidth="1"/>
    <col min="10" max="10" width="7" style="94" customWidth="1"/>
    <col min="11" max="11" width="9.7109375" style="13" bestFit="1" customWidth="1"/>
    <col min="12" max="12" width="7" style="94" customWidth="1"/>
    <col min="13" max="13" width="9.7109375" style="13" bestFit="1" customWidth="1"/>
    <col min="14" max="14" width="7" style="94" customWidth="1"/>
    <col min="15" max="15" width="11.28515625" style="13" customWidth="1"/>
    <col min="16" max="16" width="7" style="94" customWidth="1"/>
    <col min="17" max="17" width="43.28515625" bestFit="1" customWidth="1"/>
  </cols>
  <sheetData>
    <row r="1" spans="1:17" s="2" customFormat="1" ht="21" x14ac:dyDescent="0.35">
      <c r="A1" s="63" t="s">
        <v>106</v>
      </c>
      <c r="B1" s="19"/>
      <c r="C1" s="97"/>
      <c r="D1" s="19"/>
      <c r="E1" s="29"/>
      <c r="F1" s="94"/>
      <c r="G1" s="13"/>
      <c r="H1" s="94"/>
      <c r="I1" s="13"/>
      <c r="J1" s="94"/>
      <c r="K1" s="13"/>
      <c r="L1" s="94"/>
      <c r="M1" s="13"/>
      <c r="N1" s="94"/>
      <c r="O1" s="13"/>
      <c r="P1" s="94"/>
    </row>
    <row r="2" spans="1:17" s="2" customFormat="1" x14ac:dyDescent="0.25">
      <c r="A2" s="1" t="s">
        <v>64</v>
      </c>
      <c r="B2" s="13"/>
      <c r="C2" s="94"/>
      <c r="E2" s="13"/>
      <c r="F2" s="94"/>
      <c r="G2" s="13"/>
      <c r="H2" s="94"/>
      <c r="I2" s="13"/>
      <c r="J2" s="94"/>
      <c r="K2" s="13"/>
      <c r="L2" s="94"/>
      <c r="M2" s="13"/>
      <c r="N2" s="94"/>
      <c r="O2" s="13"/>
      <c r="P2" s="94"/>
    </row>
    <row r="3" spans="1:17" s="2" customFormat="1" ht="15.75" thickBot="1" x14ac:dyDescent="0.3">
      <c r="A3" s="19"/>
      <c r="B3" s="19"/>
      <c r="C3" s="94"/>
      <c r="E3" s="13"/>
      <c r="F3" s="94"/>
      <c r="G3" s="13"/>
      <c r="H3" s="94"/>
      <c r="I3" s="13"/>
      <c r="J3" s="94"/>
      <c r="K3" s="13"/>
      <c r="L3" s="94"/>
      <c r="M3" s="13"/>
      <c r="N3" s="94"/>
      <c r="O3" s="13"/>
      <c r="P3" s="94"/>
    </row>
    <row r="4" spans="1:17" s="2" customFormat="1" ht="15.75" thickBot="1" x14ac:dyDescent="0.3">
      <c r="A4" s="71" t="s">
        <v>51</v>
      </c>
      <c r="B4" s="190"/>
      <c r="C4" s="191"/>
      <c r="D4" s="191"/>
      <c r="E4" s="191"/>
      <c r="F4" s="191"/>
      <c r="G4" s="192"/>
      <c r="H4" s="94"/>
      <c r="I4" s="13"/>
      <c r="J4" s="94"/>
      <c r="K4" s="13"/>
      <c r="L4" s="94"/>
      <c r="M4" s="13"/>
      <c r="N4" s="94"/>
      <c r="O4" s="13"/>
      <c r="P4" s="94"/>
    </row>
    <row r="5" spans="1:17" s="2" customFormat="1" ht="15.75" thickBot="1" x14ac:dyDescent="0.3">
      <c r="A5" s="71" t="s">
        <v>52</v>
      </c>
      <c r="B5" s="190"/>
      <c r="C5" s="191"/>
      <c r="D5" s="191"/>
      <c r="E5" s="191"/>
      <c r="F5" s="191"/>
      <c r="G5" s="192"/>
      <c r="H5" s="94"/>
      <c r="I5" s="13"/>
      <c r="J5" s="94"/>
      <c r="K5" s="13"/>
      <c r="L5" s="94"/>
      <c r="M5" s="13"/>
      <c r="N5" s="94"/>
      <c r="O5" s="13"/>
      <c r="P5" s="94"/>
    </row>
    <row r="6" spans="1:17" s="2" customFormat="1" ht="15.75" thickBot="1" x14ac:dyDescent="0.3">
      <c r="A6" s="71" t="s">
        <v>50</v>
      </c>
      <c r="B6" s="190"/>
      <c r="C6" s="191"/>
      <c r="D6" s="191"/>
      <c r="E6" s="191"/>
      <c r="F6" s="191"/>
      <c r="G6" s="192"/>
      <c r="H6" s="94"/>
      <c r="I6" s="13"/>
      <c r="J6" s="94"/>
      <c r="K6" s="13"/>
      <c r="L6" s="94"/>
      <c r="M6" s="13"/>
      <c r="N6" s="94"/>
      <c r="O6" s="13"/>
      <c r="P6" s="94"/>
    </row>
    <row r="7" spans="1:17" s="2" customFormat="1" ht="15.75" thickBot="1" x14ac:dyDescent="0.3">
      <c r="A7" s="71" t="s">
        <v>53</v>
      </c>
      <c r="B7" s="190"/>
      <c r="C7" s="191"/>
      <c r="D7" s="191"/>
      <c r="E7" s="191"/>
      <c r="F7" s="191"/>
      <c r="G7" s="192"/>
      <c r="H7" s="94"/>
      <c r="I7" s="13"/>
      <c r="J7" s="94"/>
      <c r="K7" s="13"/>
      <c r="L7" s="94"/>
      <c r="M7" s="13"/>
      <c r="N7" s="94"/>
      <c r="O7" s="13"/>
      <c r="P7" s="94"/>
    </row>
    <row r="8" spans="1:17" s="2" customFormat="1" x14ac:dyDescent="0.25">
      <c r="A8" s="105"/>
      <c r="B8" s="106"/>
      <c r="C8" s="106"/>
      <c r="D8" s="106"/>
      <c r="E8" s="106"/>
      <c r="F8" s="106"/>
      <c r="G8" s="106"/>
      <c r="H8" s="94"/>
      <c r="I8" s="13"/>
      <c r="J8" s="94"/>
      <c r="K8" s="13"/>
      <c r="L8" s="94"/>
      <c r="M8" s="13"/>
      <c r="N8" s="94"/>
      <c r="O8" s="13"/>
      <c r="P8" s="94"/>
    </row>
    <row r="9" spans="1:17" s="2" customFormat="1" x14ac:dyDescent="0.25">
      <c r="A9" s="185" t="s">
        <v>119</v>
      </c>
      <c r="B9" s="186"/>
      <c r="C9" s="186"/>
      <c r="D9" s="186"/>
      <c r="E9" s="186"/>
      <c r="F9" s="186"/>
      <c r="G9" s="187">
        <v>2.5000000000000001E-2</v>
      </c>
      <c r="H9" s="188"/>
      <c r="I9" s="187">
        <v>2.5000000000000001E-2</v>
      </c>
      <c r="J9" s="188"/>
      <c r="K9" s="187">
        <v>2.5000000000000001E-2</v>
      </c>
      <c r="L9" s="188"/>
      <c r="M9" s="187">
        <v>2.5000000000000001E-2</v>
      </c>
      <c r="N9" s="189"/>
      <c r="O9" s="14"/>
      <c r="P9" s="94"/>
    </row>
    <row r="10" spans="1:17" s="38" customFormat="1" ht="15.75" thickBot="1" x14ac:dyDescent="0.3">
      <c r="A10" s="105"/>
      <c r="B10" s="106"/>
      <c r="C10" s="106"/>
      <c r="D10" s="106"/>
      <c r="E10" s="106"/>
      <c r="F10" s="106"/>
      <c r="G10" s="106"/>
      <c r="H10" s="107"/>
      <c r="I10" s="108"/>
      <c r="J10" s="107"/>
      <c r="K10" s="108"/>
      <c r="L10" s="107"/>
      <c r="M10" s="108"/>
      <c r="N10" s="107"/>
      <c r="O10" s="108"/>
      <c r="P10" s="107"/>
    </row>
    <row r="11" spans="1:17" s="1" customFormat="1" ht="15.75" thickBot="1" x14ac:dyDescent="0.3">
      <c r="B11" s="195" t="s">
        <v>43</v>
      </c>
      <c r="C11" s="196"/>
      <c r="D11" s="70"/>
      <c r="E11" s="20"/>
      <c r="F11" s="95"/>
      <c r="G11" s="20"/>
      <c r="H11" s="95"/>
      <c r="I11" s="20"/>
      <c r="J11" s="95"/>
      <c r="K11" s="20"/>
      <c r="L11" s="95"/>
      <c r="M11" s="20"/>
      <c r="N11" s="95"/>
      <c r="O11" s="3"/>
      <c r="P11" s="103"/>
      <c r="Q11" s="3"/>
    </row>
    <row r="12" spans="1:17" s="1" customFormat="1" ht="15.75" thickBot="1" x14ac:dyDescent="0.3">
      <c r="B12" s="197" t="s">
        <v>18</v>
      </c>
      <c r="C12" s="198"/>
      <c r="D12" s="99"/>
      <c r="E12" s="193" t="s">
        <v>2</v>
      </c>
      <c r="F12" s="194"/>
      <c r="G12" s="193" t="s">
        <v>3</v>
      </c>
      <c r="H12" s="194"/>
      <c r="I12" s="193" t="s">
        <v>4</v>
      </c>
      <c r="J12" s="194"/>
      <c r="K12" s="193" t="s">
        <v>5</v>
      </c>
      <c r="L12" s="194"/>
      <c r="M12" s="193" t="s">
        <v>6</v>
      </c>
      <c r="N12" s="194"/>
      <c r="O12" s="199" t="s">
        <v>10</v>
      </c>
      <c r="P12" s="199"/>
      <c r="Q12" s="92" t="s">
        <v>29</v>
      </c>
    </row>
    <row r="13" spans="1:17" s="1" customFormat="1" ht="15.75" thickBot="1" x14ac:dyDescent="0.3">
      <c r="A13" s="71" t="s">
        <v>49</v>
      </c>
      <c r="B13" s="193"/>
      <c r="C13" s="194"/>
      <c r="D13" s="99"/>
      <c r="E13" s="193" t="s">
        <v>70</v>
      </c>
      <c r="F13" s="194"/>
      <c r="G13" s="193" t="s">
        <v>71</v>
      </c>
      <c r="H13" s="194"/>
      <c r="I13" s="193" t="s">
        <v>72</v>
      </c>
      <c r="J13" s="194"/>
      <c r="K13" s="193" t="s">
        <v>73</v>
      </c>
      <c r="L13" s="194"/>
      <c r="M13" s="193" t="s">
        <v>74</v>
      </c>
      <c r="N13" s="194"/>
      <c r="O13" s="104"/>
      <c r="P13" s="70"/>
      <c r="Q13" s="111"/>
    </row>
    <row r="14" spans="1:17" s="1" customFormat="1" ht="15.75" thickBot="1" x14ac:dyDescent="0.3">
      <c r="B14" s="100" t="s">
        <v>60</v>
      </c>
      <c r="C14" s="101" t="s">
        <v>61</v>
      </c>
      <c r="D14" s="58" t="s">
        <v>48</v>
      </c>
      <c r="E14" s="58" t="s">
        <v>60</v>
      </c>
      <c r="F14" s="96" t="s">
        <v>61</v>
      </c>
      <c r="G14" s="58" t="s">
        <v>60</v>
      </c>
      <c r="H14" s="96" t="s">
        <v>61</v>
      </c>
      <c r="I14" s="58" t="s">
        <v>60</v>
      </c>
      <c r="J14" s="96" t="s">
        <v>61</v>
      </c>
      <c r="K14" s="58" t="s">
        <v>60</v>
      </c>
      <c r="L14" s="96" t="s">
        <v>61</v>
      </c>
      <c r="M14" s="58" t="s">
        <v>60</v>
      </c>
      <c r="N14" s="96" t="s">
        <v>61</v>
      </c>
      <c r="O14" s="58" t="s">
        <v>60</v>
      </c>
      <c r="P14" s="102" t="s">
        <v>61</v>
      </c>
    </row>
    <row r="15" spans="1:17" x14ac:dyDescent="0.25">
      <c r="A15" s="34" t="s">
        <v>30</v>
      </c>
      <c r="B15" s="28"/>
      <c r="C15" s="93"/>
      <c r="D15" s="27"/>
      <c r="E15" s="28"/>
      <c r="F15" s="93"/>
      <c r="G15" s="28"/>
      <c r="H15" s="93"/>
      <c r="I15" s="28"/>
      <c r="J15" s="93"/>
      <c r="K15" s="28"/>
      <c r="L15" s="93"/>
      <c r="M15" s="28"/>
      <c r="N15" s="93"/>
      <c r="O15" s="28"/>
      <c r="P15" s="93"/>
    </row>
    <row r="16" spans="1:17" s="2" customFormat="1" x14ac:dyDescent="0.25">
      <c r="A16" s="98" t="s">
        <v>75</v>
      </c>
      <c r="B16" s="28"/>
      <c r="C16" s="93"/>
      <c r="D16" s="28"/>
      <c r="E16" s="28">
        <v>75000</v>
      </c>
      <c r="F16" s="93">
        <v>1</v>
      </c>
      <c r="G16" s="28">
        <f>E16*(1+$G$9)</f>
        <v>76875</v>
      </c>
      <c r="H16" s="93">
        <v>1</v>
      </c>
      <c r="I16" s="28">
        <f>G16*(1+$I$9)+100000</f>
        <v>178796.875</v>
      </c>
      <c r="J16" s="93">
        <v>2</v>
      </c>
      <c r="K16" s="28">
        <f>I16*(1+$K$9)</f>
        <v>183266.79687499997</v>
      </c>
      <c r="L16" s="93">
        <v>2</v>
      </c>
      <c r="M16" s="28">
        <f>K16*(1+$M$9)</f>
        <v>187848.46679687494</v>
      </c>
      <c r="N16" s="93">
        <v>2</v>
      </c>
      <c r="O16" s="161">
        <f>+M16+K16+I16+G16+E16+B16</f>
        <v>701787.13867187488</v>
      </c>
      <c r="P16" s="93">
        <f>+N16+L16+J16+H16+F16+C16</f>
        <v>8</v>
      </c>
    </row>
    <row r="17" spans="1:20" s="2" customFormat="1" x14ac:dyDescent="0.25">
      <c r="A17" s="7" t="s">
        <v>93</v>
      </c>
      <c r="B17" s="28"/>
      <c r="C17" s="93"/>
      <c r="D17" s="28"/>
      <c r="E17" s="28">
        <v>32000</v>
      </c>
      <c r="F17" s="93">
        <v>1</v>
      </c>
      <c r="G17" s="28">
        <f t="shared" ref="G17:G18" si="0">E17*(1+$G$9)</f>
        <v>32800</v>
      </c>
      <c r="H17" s="93">
        <v>1</v>
      </c>
      <c r="I17" s="28">
        <f t="shared" ref="I17:I18" si="1">G17*(1+$I$9)</f>
        <v>33620</v>
      </c>
      <c r="J17" s="93">
        <v>1</v>
      </c>
      <c r="K17" s="28">
        <f>I17*(1+$K$9)+50000</f>
        <v>84460.5</v>
      </c>
      <c r="L17" s="93">
        <v>2</v>
      </c>
      <c r="M17" s="28">
        <f t="shared" ref="M17:M18" si="2">K17*(1+$M$9)</f>
        <v>86572.012499999997</v>
      </c>
      <c r="N17" s="93">
        <v>1</v>
      </c>
      <c r="O17" s="161">
        <f>+M17+K17+I17+G17+E17+B17</f>
        <v>269452.51250000001</v>
      </c>
      <c r="P17" s="93">
        <f t="shared" ref="P17" si="3">+N17+L17+J17+H17+F17+C17</f>
        <v>6</v>
      </c>
    </row>
    <row r="18" spans="1:20" s="2" customFormat="1" x14ac:dyDescent="0.25">
      <c r="A18" s="7" t="s">
        <v>94</v>
      </c>
      <c r="B18" s="28"/>
      <c r="C18" s="93"/>
      <c r="D18" s="93"/>
      <c r="E18" s="28">
        <v>0</v>
      </c>
      <c r="F18" s="93">
        <v>0</v>
      </c>
      <c r="G18" s="28">
        <f t="shared" si="0"/>
        <v>0</v>
      </c>
      <c r="H18" s="93">
        <v>0</v>
      </c>
      <c r="I18" s="28">
        <f t="shared" si="1"/>
        <v>0</v>
      </c>
      <c r="J18" s="93">
        <v>0</v>
      </c>
      <c r="K18" s="28">
        <f t="shared" ref="K18" si="4">I18*(1+$K$9)</f>
        <v>0</v>
      </c>
      <c r="L18" s="93">
        <v>0</v>
      </c>
      <c r="M18" s="28">
        <f t="shared" si="2"/>
        <v>0</v>
      </c>
      <c r="N18" s="93">
        <v>0</v>
      </c>
      <c r="O18" s="161">
        <f>+M18+K18+I18+G18+E18+B18</f>
        <v>0</v>
      </c>
      <c r="P18" s="93">
        <f>+N18+L18+J18+H18+F18+C18</f>
        <v>0</v>
      </c>
    </row>
    <row r="19" spans="1:20" s="2" customFormat="1" x14ac:dyDescent="0.25">
      <c r="A19" s="26" t="s">
        <v>62</v>
      </c>
      <c r="B19" s="28">
        <f>SUM(B16:B18)</f>
        <v>0</v>
      </c>
      <c r="C19" s="93">
        <f>SUM(C16:C18)</f>
        <v>0</v>
      </c>
      <c r="D19" s="28"/>
      <c r="E19" s="28">
        <f t="shared" ref="E19:P19" si="5">SUM(E16:E18)</f>
        <v>107000</v>
      </c>
      <c r="F19" s="93">
        <f t="shared" si="5"/>
        <v>2</v>
      </c>
      <c r="G19" s="28">
        <f t="shared" si="5"/>
        <v>109675</v>
      </c>
      <c r="H19" s="93">
        <f t="shared" si="5"/>
        <v>2</v>
      </c>
      <c r="I19" s="28">
        <f t="shared" si="5"/>
        <v>212416.875</v>
      </c>
      <c r="J19" s="93">
        <f t="shared" si="5"/>
        <v>3</v>
      </c>
      <c r="K19" s="28">
        <f t="shared" si="5"/>
        <v>267727.296875</v>
      </c>
      <c r="L19" s="93">
        <f t="shared" si="5"/>
        <v>4</v>
      </c>
      <c r="M19" s="28">
        <f t="shared" si="5"/>
        <v>274420.47929687495</v>
      </c>
      <c r="N19" s="93">
        <f t="shared" si="5"/>
        <v>3</v>
      </c>
      <c r="O19" s="161">
        <f t="shared" si="5"/>
        <v>971239.65117187495</v>
      </c>
      <c r="P19" s="93">
        <f t="shared" si="5"/>
        <v>14</v>
      </c>
    </row>
    <row r="20" spans="1:20" s="2" customFormat="1" x14ac:dyDescent="0.25">
      <c r="A20" s="162"/>
      <c r="B20" s="163"/>
      <c r="C20" s="164"/>
      <c r="D20" s="163"/>
      <c r="E20" s="163"/>
      <c r="F20" s="164"/>
      <c r="G20" s="163"/>
      <c r="H20" s="164"/>
      <c r="I20" s="163"/>
      <c r="J20" s="164"/>
      <c r="K20" s="163"/>
      <c r="L20" s="164"/>
      <c r="M20" s="163"/>
      <c r="N20" s="164"/>
      <c r="O20" s="163"/>
      <c r="P20" s="164"/>
      <c r="Q20" s="165"/>
      <c r="R20" s="38"/>
      <c r="S20" s="38"/>
      <c r="T20" s="38"/>
    </row>
    <row r="21" spans="1:20" s="2" customFormat="1" x14ac:dyDescent="0.25">
      <c r="A21" s="109"/>
      <c r="B21" s="28"/>
      <c r="C21" s="93"/>
      <c r="D21" s="28"/>
      <c r="E21" s="28"/>
      <c r="F21" s="93"/>
      <c r="G21" s="28"/>
      <c r="H21" s="93"/>
      <c r="I21" s="28"/>
      <c r="J21" s="93"/>
      <c r="K21" s="28"/>
      <c r="L21" s="93"/>
      <c r="M21" s="28"/>
      <c r="N21" s="93"/>
      <c r="O21" s="28"/>
      <c r="P21" s="93"/>
    </row>
    <row r="22" spans="1:20" s="2" customFormat="1" x14ac:dyDescent="0.25">
      <c r="A22" s="34" t="s">
        <v>66</v>
      </c>
      <c r="B22" s="28"/>
      <c r="C22" s="110"/>
      <c r="D22" s="28"/>
      <c r="E22" s="28">
        <f>E19*$A$23</f>
        <v>39590</v>
      </c>
      <c r="F22" s="110"/>
      <c r="G22" s="28">
        <f>G19*$A$23</f>
        <v>40579.75</v>
      </c>
      <c r="H22" s="110"/>
      <c r="I22" s="28">
        <f>I19*$A$23</f>
        <v>78594.243749999994</v>
      </c>
      <c r="J22" s="110"/>
      <c r="K22" s="28">
        <f>K19*$A$23</f>
        <v>99059.099843749995</v>
      </c>
      <c r="L22" s="110"/>
      <c r="M22" s="28">
        <f>M19*$A$23</f>
        <v>101535.57733984373</v>
      </c>
      <c r="N22" s="110"/>
      <c r="O22" s="28"/>
      <c r="P22" s="110"/>
    </row>
    <row r="23" spans="1:20" s="2" customFormat="1" x14ac:dyDescent="0.25">
      <c r="A23" s="166">
        <v>0.37</v>
      </c>
      <c r="B23" s="28"/>
      <c r="C23" s="93"/>
      <c r="D23" s="28"/>
      <c r="E23" s="28"/>
      <c r="F23" s="93"/>
      <c r="G23" s="28"/>
      <c r="H23" s="93"/>
      <c r="I23" s="28"/>
      <c r="J23" s="93"/>
      <c r="K23" s="28"/>
      <c r="L23" s="93"/>
      <c r="M23" s="28"/>
      <c r="N23" s="93"/>
      <c r="O23" s="28"/>
      <c r="P23" s="93"/>
    </row>
    <row r="24" spans="1:20" s="2" customFormat="1" x14ac:dyDescent="0.25">
      <c r="A24" s="34" t="s">
        <v>42</v>
      </c>
      <c r="B24" s="28">
        <f>+B19+B22</f>
        <v>0</v>
      </c>
      <c r="C24" s="28">
        <f>+C19+C22</f>
        <v>0</v>
      </c>
      <c r="D24" s="28"/>
      <c r="E24" s="28">
        <f t="shared" ref="E24:P24" si="6">+E19+E22</f>
        <v>146590</v>
      </c>
      <c r="F24" s="160">
        <f t="shared" si="6"/>
        <v>2</v>
      </c>
      <c r="G24" s="28">
        <f t="shared" si="6"/>
        <v>150254.75</v>
      </c>
      <c r="H24" s="160">
        <f t="shared" si="6"/>
        <v>2</v>
      </c>
      <c r="I24" s="28">
        <f t="shared" si="6"/>
        <v>291011.11875000002</v>
      </c>
      <c r="J24" s="160">
        <f t="shared" si="6"/>
        <v>3</v>
      </c>
      <c r="K24" s="28">
        <f t="shared" si="6"/>
        <v>366786.39671875001</v>
      </c>
      <c r="L24" s="160">
        <f t="shared" si="6"/>
        <v>4</v>
      </c>
      <c r="M24" s="28">
        <f t="shared" si="6"/>
        <v>375956.05663671868</v>
      </c>
      <c r="N24" s="160">
        <f t="shared" si="6"/>
        <v>3</v>
      </c>
      <c r="O24" s="28">
        <f>+O19+O22</f>
        <v>971239.65117187495</v>
      </c>
      <c r="P24" s="160">
        <f t="shared" si="6"/>
        <v>14</v>
      </c>
    </row>
    <row r="25" spans="1:20" s="2" customFormat="1" x14ac:dyDescent="0.25">
      <c r="A25" s="1"/>
      <c r="B25" s="13"/>
      <c r="C25" s="94"/>
      <c r="D25" s="13"/>
      <c r="E25" s="13"/>
      <c r="F25" s="94"/>
      <c r="G25" s="13"/>
      <c r="H25" s="94"/>
      <c r="I25" s="13"/>
      <c r="J25" s="94"/>
      <c r="K25" s="13"/>
      <c r="L25" s="94"/>
      <c r="M25" s="13"/>
      <c r="N25" s="94"/>
      <c r="O25" s="13"/>
      <c r="P25" s="94"/>
    </row>
    <row r="26" spans="1:20" s="2" customFormat="1" x14ac:dyDescent="0.25">
      <c r="A26" s="170" t="s">
        <v>115</v>
      </c>
      <c r="B26" s="13"/>
      <c r="C26" s="94"/>
      <c r="D26" s="13"/>
      <c r="E26" s="13"/>
      <c r="F26" s="94"/>
      <c r="G26" s="13"/>
      <c r="H26" s="94"/>
      <c r="I26" s="13"/>
      <c r="J26" s="94"/>
      <c r="K26" s="13"/>
      <c r="L26" s="94"/>
      <c r="M26" s="13"/>
      <c r="N26" s="94"/>
      <c r="O26" s="13"/>
      <c r="P26" s="94"/>
    </row>
    <row r="27" spans="1:20" s="2" customFormat="1" x14ac:dyDescent="0.25">
      <c r="A27" s="167" t="s">
        <v>114</v>
      </c>
      <c r="B27" s="168"/>
      <c r="C27" s="169"/>
      <c r="D27" s="168"/>
      <c r="E27" s="168">
        <v>20000</v>
      </c>
      <c r="F27" s="169"/>
      <c r="G27" s="168">
        <v>20000</v>
      </c>
      <c r="H27" s="169"/>
      <c r="I27" s="168">
        <v>20000</v>
      </c>
      <c r="J27" s="169"/>
      <c r="K27" s="168">
        <v>20000</v>
      </c>
      <c r="L27" s="168"/>
      <c r="M27" s="168">
        <v>20000</v>
      </c>
      <c r="N27" s="169"/>
      <c r="O27" s="168"/>
      <c r="P27" s="169"/>
    </row>
    <row r="28" spans="1:20" s="2" customFormat="1" x14ac:dyDescent="0.25">
      <c r="A28" s="7"/>
      <c r="B28" s="28"/>
      <c r="C28" s="93"/>
      <c r="D28" s="28"/>
      <c r="E28" s="28"/>
      <c r="F28" s="93"/>
      <c r="G28" s="28"/>
      <c r="H28" s="93"/>
      <c r="I28" s="28"/>
      <c r="J28" s="93"/>
      <c r="K28" s="28"/>
      <c r="L28" s="93"/>
      <c r="M28" s="28"/>
      <c r="N28" s="93"/>
      <c r="O28" s="28"/>
      <c r="P28" s="93"/>
    </row>
    <row r="29" spans="1:20" s="2" customFormat="1" x14ac:dyDescent="0.25">
      <c r="A29" s="159" t="s">
        <v>113</v>
      </c>
      <c r="B29" s="28"/>
      <c r="C29" s="93"/>
      <c r="D29" s="28"/>
      <c r="E29" s="28">
        <f>E27*F29</f>
        <v>40000</v>
      </c>
      <c r="F29" s="93">
        <v>2</v>
      </c>
      <c r="G29" s="28">
        <f>G27*H29</f>
        <v>20000</v>
      </c>
      <c r="H29" s="93">
        <v>1</v>
      </c>
      <c r="I29" s="28">
        <f>I27*J29</f>
        <v>60000</v>
      </c>
      <c r="J29" s="93">
        <v>3</v>
      </c>
      <c r="K29" s="28">
        <f>K27*L29</f>
        <v>40000</v>
      </c>
      <c r="L29" s="93">
        <v>2</v>
      </c>
      <c r="M29" s="28">
        <f>M27*N29</f>
        <v>20000</v>
      </c>
      <c r="N29" s="93">
        <v>1</v>
      </c>
      <c r="O29" s="28"/>
      <c r="P29" s="93"/>
    </row>
    <row r="30" spans="1:20" s="2" customFormat="1" x14ac:dyDescent="0.25">
      <c r="A30" s="1"/>
      <c r="B30" s="13"/>
      <c r="C30" s="94"/>
      <c r="D30" s="13"/>
      <c r="E30" s="13"/>
      <c r="F30" s="94"/>
      <c r="G30" s="13"/>
      <c r="H30" s="94"/>
      <c r="I30" s="13"/>
      <c r="J30" s="94"/>
      <c r="K30" s="13"/>
      <c r="L30" s="94"/>
      <c r="M30" s="13"/>
      <c r="N30" s="94"/>
      <c r="O30" s="13"/>
      <c r="P30" s="94"/>
    </row>
    <row r="31" spans="1:20" s="2" customFormat="1" x14ac:dyDescent="0.25">
      <c r="A31" s="1"/>
      <c r="B31" s="13"/>
      <c r="C31" s="94"/>
      <c r="D31" s="13"/>
      <c r="E31" s="13"/>
      <c r="F31" s="94"/>
      <c r="G31" s="13"/>
      <c r="H31" s="94"/>
      <c r="I31" s="13"/>
      <c r="J31" s="94"/>
      <c r="K31" s="13"/>
      <c r="L31" s="94"/>
      <c r="M31" s="13"/>
      <c r="N31" s="94"/>
      <c r="O31" s="13"/>
      <c r="P31" s="94"/>
    </row>
    <row r="32" spans="1:20" s="2" customFormat="1" x14ac:dyDescent="0.25">
      <c r="A32" s="1" t="s">
        <v>28</v>
      </c>
      <c r="B32" s="13"/>
      <c r="C32" s="94"/>
      <c r="E32" s="13"/>
      <c r="F32" s="94"/>
      <c r="G32" s="13"/>
      <c r="H32" s="94"/>
      <c r="I32" s="13"/>
      <c r="J32" s="94"/>
      <c r="K32" s="13"/>
      <c r="L32" s="94"/>
      <c r="M32" s="13"/>
      <c r="N32" s="94"/>
      <c r="O32" s="13"/>
      <c r="P32" s="94"/>
    </row>
    <row r="33" spans="1:16" s="2" customFormat="1" x14ac:dyDescent="0.25">
      <c r="A33" s="1" t="s">
        <v>47</v>
      </c>
      <c r="B33" s="13"/>
      <c r="C33" s="94"/>
      <c r="E33" s="13"/>
      <c r="F33" s="94"/>
      <c r="G33" s="13"/>
      <c r="H33" s="94"/>
      <c r="I33" s="13"/>
      <c r="J33" s="94"/>
      <c r="K33" s="13"/>
      <c r="L33" s="94"/>
      <c r="M33" s="13"/>
      <c r="N33" s="94"/>
      <c r="O33" s="13"/>
      <c r="P33" s="94"/>
    </row>
    <row r="34" spans="1:16" x14ac:dyDescent="0.25">
      <c r="A34" s="1" t="s">
        <v>76</v>
      </c>
    </row>
  </sheetData>
  <mergeCells count="18">
    <mergeCell ref="I12:J12"/>
    <mergeCell ref="K12:L12"/>
    <mergeCell ref="M12:N12"/>
    <mergeCell ref="O12:P12"/>
    <mergeCell ref="B13:C13"/>
    <mergeCell ref="E13:F13"/>
    <mergeCell ref="G13:H13"/>
    <mergeCell ref="I13:J13"/>
    <mergeCell ref="K13:L13"/>
    <mergeCell ref="M13:N13"/>
    <mergeCell ref="B4:G4"/>
    <mergeCell ref="B5:G5"/>
    <mergeCell ref="B6:G6"/>
    <mergeCell ref="B7:G7"/>
    <mergeCell ref="E12:F12"/>
    <mergeCell ref="B11:C11"/>
    <mergeCell ref="B12:C12"/>
    <mergeCell ref="G12:H12"/>
  </mergeCells>
  <printOptions horizontalCentered="1"/>
  <pageMargins left="0.45" right="0" top="0.76" bottom="0.5" header="0.3" footer="0.3"/>
  <pageSetup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2"/>
  <sheetViews>
    <sheetView workbookViewId="0">
      <selection activeCell="F7" sqref="F7"/>
    </sheetView>
  </sheetViews>
  <sheetFormatPr defaultRowHeight="15" x14ac:dyDescent="0.25"/>
  <cols>
    <col min="1" max="1" width="16.42578125" bestFit="1" customWidth="1"/>
    <col min="2" max="2" width="25.28515625" bestFit="1" customWidth="1"/>
    <col min="3" max="3" width="27.140625" bestFit="1" customWidth="1"/>
    <col min="4" max="4" width="13.7109375" bestFit="1" customWidth="1"/>
    <col min="5" max="5" width="19.42578125" bestFit="1" customWidth="1"/>
    <col min="6" max="6" width="22.85546875" bestFit="1" customWidth="1"/>
  </cols>
  <sheetData>
    <row r="1" spans="1:6" ht="18.75" x14ac:dyDescent="0.3">
      <c r="A1" s="122" t="s">
        <v>59</v>
      </c>
      <c r="B1" s="122" t="s">
        <v>79</v>
      </c>
      <c r="C1" s="122" t="s">
        <v>80</v>
      </c>
      <c r="D1" s="122" t="s">
        <v>81</v>
      </c>
      <c r="E1" s="122" t="s">
        <v>82</v>
      </c>
      <c r="F1" s="122" t="s">
        <v>83</v>
      </c>
    </row>
    <row r="2" spans="1:6" ht="15.75" x14ac:dyDescent="0.25">
      <c r="A2" s="133" t="s">
        <v>84</v>
      </c>
      <c r="B2" s="125"/>
      <c r="C2" s="125"/>
      <c r="D2" s="123"/>
      <c r="E2" s="125"/>
      <c r="F2" s="124"/>
    </row>
    <row r="3" spans="1:6" ht="15.75" x14ac:dyDescent="0.25">
      <c r="A3" s="130" t="s">
        <v>86</v>
      </c>
      <c r="B3" s="131"/>
      <c r="C3" s="131"/>
      <c r="D3" s="132"/>
      <c r="E3" s="131"/>
      <c r="F3" s="130"/>
    </row>
    <row r="4" spans="1:6" ht="15.75" x14ac:dyDescent="0.25">
      <c r="A4" s="130" t="s">
        <v>87</v>
      </c>
      <c r="B4" s="120"/>
      <c r="C4" s="120"/>
      <c r="D4" s="121"/>
      <c r="E4" s="121"/>
      <c r="F4" s="121"/>
    </row>
    <row r="5" spans="1:6" ht="15.75" x14ac:dyDescent="0.25">
      <c r="A5" s="130" t="s">
        <v>88</v>
      </c>
      <c r="B5" s="120"/>
      <c r="C5" s="120"/>
      <c r="D5" s="121"/>
      <c r="E5" s="121"/>
      <c r="F5" s="121"/>
    </row>
    <row r="6" spans="1:6" ht="15.75" x14ac:dyDescent="0.25">
      <c r="A6" s="130" t="s">
        <v>89</v>
      </c>
      <c r="B6" s="120"/>
      <c r="C6" s="120"/>
      <c r="D6" s="121"/>
      <c r="E6" s="121"/>
      <c r="F6" s="121"/>
    </row>
    <row r="7" spans="1:6" ht="15.75" x14ac:dyDescent="0.25">
      <c r="A7" s="130" t="s">
        <v>90</v>
      </c>
      <c r="B7" s="120"/>
      <c r="C7" s="120"/>
      <c r="D7" s="121"/>
      <c r="E7" s="121"/>
      <c r="F7" s="121"/>
    </row>
    <row r="8" spans="1:6" ht="15.75" x14ac:dyDescent="0.25">
      <c r="A8" s="130" t="s">
        <v>91</v>
      </c>
      <c r="B8" s="120"/>
      <c r="C8" s="120"/>
      <c r="D8" s="121"/>
      <c r="E8" s="121"/>
      <c r="F8" s="121"/>
    </row>
    <row r="9" spans="1:6" ht="15.75" x14ac:dyDescent="0.25">
      <c r="A9" s="130" t="s">
        <v>92</v>
      </c>
      <c r="B9" s="120"/>
      <c r="C9" s="120"/>
      <c r="D9" s="121"/>
      <c r="E9" s="121"/>
      <c r="F9" s="121"/>
    </row>
    <row r="10" spans="1:6" ht="15.75" x14ac:dyDescent="0.25">
      <c r="A10" s="119"/>
      <c r="B10" s="120"/>
      <c r="C10" s="120"/>
      <c r="D10" s="121"/>
      <c r="E10" s="121"/>
      <c r="F10" s="121"/>
    </row>
    <row r="11" spans="1:6" ht="15.75" x14ac:dyDescent="0.25">
      <c r="A11" s="119"/>
      <c r="B11" s="120"/>
      <c r="C11" s="120"/>
      <c r="D11" s="121"/>
      <c r="E11" s="121"/>
      <c r="F11" s="121"/>
    </row>
    <row r="12" spans="1:6" ht="15.75" x14ac:dyDescent="0.25">
      <c r="A12" s="119"/>
      <c r="B12" s="120"/>
      <c r="C12" s="120"/>
      <c r="D12" s="121"/>
      <c r="E12" s="121"/>
      <c r="F12" s="121"/>
    </row>
    <row r="13" spans="1:6" ht="15.75" x14ac:dyDescent="0.25">
      <c r="A13" s="119"/>
      <c r="B13" s="120"/>
      <c r="C13" s="120"/>
      <c r="D13" s="121"/>
      <c r="E13" s="121"/>
      <c r="F13" s="121"/>
    </row>
    <row r="14" spans="1:6" ht="15.75" x14ac:dyDescent="0.25">
      <c r="A14" s="119"/>
      <c r="B14" s="120"/>
      <c r="C14" s="120"/>
      <c r="D14" s="121"/>
      <c r="E14" s="121"/>
      <c r="F14" s="121"/>
    </row>
    <row r="15" spans="1:6" ht="15.75" x14ac:dyDescent="0.25">
      <c r="A15" s="119"/>
      <c r="B15" s="120"/>
      <c r="C15" s="120"/>
      <c r="D15" s="121"/>
      <c r="E15" s="121"/>
      <c r="F15" s="121"/>
    </row>
    <row r="16" spans="1:6" ht="15.75" x14ac:dyDescent="0.25">
      <c r="A16" s="119"/>
      <c r="B16" s="121"/>
      <c r="C16" s="121"/>
      <c r="D16" s="121"/>
      <c r="E16" s="121"/>
      <c r="F16" s="121"/>
    </row>
    <row r="17" spans="1:6" ht="15.75" x14ac:dyDescent="0.25">
      <c r="A17" s="119"/>
      <c r="B17" s="121"/>
      <c r="C17" s="121"/>
      <c r="D17" s="121"/>
      <c r="E17" s="121"/>
      <c r="F17" s="121"/>
    </row>
    <row r="18" spans="1:6" ht="15.75" x14ac:dyDescent="0.25">
      <c r="A18" s="119"/>
      <c r="B18" s="121"/>
      <c r="C18" s="121"/>
      <c r="D18" s="121"/>
      <c r="E18" s="121"/>
      <c r="F18" s="121"/>
    </row>
    <row r="19" spans="1:6" ht="15.75" x14ac:dyDescent="0.25">
      <c r="A19" s="119"/>
      <c r="B19" s="121"/>
      <c r="C19" s="121"/>
      <c r="D19" s="121"/>
      <c r="E19" s="121"/>
      <c r="F19" s="121"/>
    </row>
    <row r="20" spans="1:6" ht="15.75" x14ac:dyDescent="0.25">
      <c r="A20" s="119"/>
      <c r="B20" s="121"/>
      <c r="C20" s="121"/>
      <c r="D20" s="121"/>
      <c r="E20" s="121"/>
      <c r="F20" s="121"/>
    </row>
    <row r="21" spans="1:6" ht="15.75" x14ac:dyDescent="0.25">
      <c r="A21" s="119"/>
      <c r="B21" s="121"/>
      <c r="C21" s="121"/>
      <c r="D21" s="121"/>
      <c r="E21" s="121"/>
      <c r="F21" s="121"/>
    </row>
    <row r="22" spans="1:6" ht="15.75" x14ac:dyDescent="0.25">
      <c r="A22" s="119"/>
      <c r="B22" s="121"/>
      <c r="C22" s="121"/>
      <c r="D22" s="121"/>
      <c r="E22" s="121"/>
      <c r="F22" s="121"/>
    </row>
    <row r="23" spans="1:6" ht="15.75" x14ac:dyDescent="0.25">
      <c r="A23" s="119"/>
      <c r="B23" s="121"/>
      <c r="C23" s="121"/>
      <c r="D23" s="121"/>
      <c r="E23" s="121"/>
      <c r="F23" s="121"/>
    </row>
    <row r="24" spans="1:6" ht="15.75" x14ac:dyDescent="0.25">
      <c r="A24" s="119"/>
      <c r="B24" s="119"/>
      <c r="C24" s="119"/>
      <c r="D24" s="119"/>
      <c r="E24" s="119"/>
      <c r="F24" s="119"/>
    </row>
    <row r="25" spans="1:6" ht="15.75" x14ac:dyDescent="0.25">
      <c r="A25" s="119"/>
      <c r="B25" s="119"/>
      <c r="C25" s="119"/>
      <c r="D25" s="119"/>
      <c r="E25" s="119"/>
      <c r="F25" s="119"/>
    </row>
    <row r="26" spans="1:6" ht="15.75" x14ac:dyDescent="0.25">
      <c r="A26" s="119"/>
      <c r="B26" s="119"/>
      <c r="C26" s="119"/>
      <c r="D26" s="119"/>
      <c r="E26" s="119"/>
      <c r="F26" s="119"/>
    </row>
    <row r="27" spans="1:6" ht="15.75" x14ac:dyDescent="0.25">
      <c r="A27" s="119"/>
      <c r="B27" s="119"/>
      <c r="C27" s="119"/>
      <c r="D27" s="119"/>
      <c r="E27" s="119"/>
      <c r="F27" s="119"/>
    </row>
    <row r="28" spans="1:6" ht="15.75" x14ac:dyDescent="0.25">
      <c r="A28" s="119"/>
      <c r="B28" s="119"/>
      <c r="C28" s="119"/>
      <c r="D28" s="119"/>
      <c r="E28" s="119"/>
      <c r="F28" s="119"/>
    </row>
    <row r="29" spans="1:6" ht="15.75" x14ac:dyDescent="0.25">
      <c r="A29" s="119"/>
      <c r="B29" s="119"/>
      <c r="C29" s="119"/>
      <c r="D29" s="119"/>
      <c r="E29" s="119"/>
      <c r="F29" s="119"/>
    </row>
    <row r="30" spans="1:6" ht="15.75" x14ac:dyDescent="0.25">
      <c r="A30" s="119"/>
      <c r="B30" s="119"/>
      <c r="C30" s="119"/>
      <c r="D30" s="119"/>
      <c r="E30" s="119"/>
      <c r="F30" s="119"/>
    </row>
    <row r="31" spans="1:6" ht="15.75" x14ac:dyDescent="0.25">
      <c r="A31" s="119"/>
      <c r="B31" s="119"/>
      <c r="C31" s="119"/>
      <c r="D31" s="119"/>
      <c r="E31" s="119"/>
      <c r="F31" s="119"/>
    </row>
    <row r="32" spans="1:6" ht="15.75" x14ac:dyDescent="0.25">
      <c r="A32" s="119"/>
      <c r="B32" s="119"/>
      <c r="C32" s="119"/>
      <c r="D32" s="119"/>
      <c r="E32" s="119"/>
      <c r="F32" s="119"/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5"/>
  <sheetViews>
    <sheetView showGridLines="0" workbookViewId="0"/>
  </sheetViews>
  <sheetFormatPr defaultColWidth="8.85546875" defaultRowHeight="15" x14ac:dyDescent="0.25"/>
  <cols>
    <col min="1" max="1" width="17.42578125" customWidth="1"/>
    <col min="3" max="3" width="2.7109375" style="2" customWidth="1"/>
    <col min="9" max="9" width="11.28515625" customWidth="1"/>
    <col min="10" max="10" width="24.42578125" customWidth="1"/>
  </cols>
  <sheetData>
    <row r="1" spans="1:16" s="2" customFormat="1" ht="21" x14ac:dyDescent="0.35">
      <c r="A1" s="63" t="s">
        <v>106</v>
      </c>
      <c r="B1" s="19"/>
      <c r="C1" s="97"/>
      <c r="D1" s="19"/>
      <c r="E1" s="29"/>
      <c r="F1" s="94"/>
      <c r="G1" s="13"/>
      <c r="H1" s="94"/>
      <c r="I1" s="13"/>
      <c r="J1" s="94"/>
      <c r="K1" s="13"/>
      <c r="L1" s="94"/>
      <c r="M1" s="13"/>
      <c r="N1" s="94"/>
      <c r="O1" s="13"/>
      <c r="P1" s="94"/>
    </row>
    <row r="2" spans="1:16" s="2" customFormat="1" ht="15.75" x14ac:dyDescent="0.25">
      <c r="A2" s="112" t="s">
        <v>19</v>
      </c>
    </row>
    <row r="3" spans="1:16" s="2" customFormat="1" ht="15.75" thickBot="1" x14ac:dyDescent="0.3">
      <c r="A3" s="19"/>
      <c r="B3" s="19"/>
      <c r="C3" s="94"/>
      <c r="E3" s="13"/>
      <c r="F3" s="94"/>
      <c r="G3" s="13"/>
      <c r="H3" s="94"/>
      <c r="I3" s="13"/>
      <c r="J3" s="94"/>
      <c r="K3" s="13"/>
      <c r="L3" s="94"/>
      <c r="M3" s="13"/>
      <c r="N3" s="94"/>
      <c r="O3" s="13"/>
      <c r="P3" s="94"/>
    </row>
    <row r="4" spans="1:16" s="2" customFormat="1" ht="15.75" thickBot="1" x14ac:dyDescent="0.3">
      <c r="A4" s="71" t="s">
        <v>51</v>
      </c>
      <c r="B4" s="190"/>
      <c r="C4" s="191"/>
      <c r="D4" s="191"/>
      <c r="E4" s="191"/>
      <c r="F4" s="191"/>
      <c r="G4" s="192"/>
      <c r="H4" s="94"/>
      <c r="I4" s="13"/>
      <c r="J4" s="94"/>
      <c r="K4" s="13"/>
      <c r="L4" s="94"/>
      <c r="M4" s="13"/>
      <c r="N4" s="94"/>
      <c r="O4" s="13"/>
      <c r="P4" s="94"/>
    </row>
    <row r="5" spans="1:16" s="2" customFormat="1" ht="15.75" thickBot="1" x14ac:dyDescent="0.3">
      <c r="A5" s="71" t="s">
        <v>52</v>
      </c>
      <c r="B5" s="190"/>
      <c r="C5" s="191"/>
      <c r="D5" s="191"/>
      <c r="E5" s="191"/>
      <c r="F5" s="191"/>
      <c r="G5" s="192"/>
      <c r="H5" s="94"/>
      <c r="I5" s="13"/>
      <c r="J5" s="94"/>
      <c r="K5" s="13"/>
      <c r="L5" s="94"/>
      <c r="M5" s="13"/>
      <c r="N5" s="94"/>
      <c r="O5" s="13"/>
      <c r="P5" s="94"/>
    </row>
    <row r="6" spans="1:16" s="2" customFormat="1" ht="15.75" thickBot="1" x14ac:dyDescent="0.3">
      <c r="A6" s="71" t="s">
        <v>50</v>
      </c>
      <c r="B6" s="190"/>
      <c r="C6" s="191"/>
      <c r="D6" s="191"/>
      <c r="E6" s="191"/>
      <c r="F6" s="191"/>
      <c r="G6" s="192"/>
      <c r="H6" s="94"/>
      <c r="I6" s="13"/>
      <c r="J6" s="94"/>
      <c r="K6" s="13"/>
      <c r="L6" s="94"/>
      <c r="M6" s="13"/>
      <c r="N6" s="94"/>
      <c r="O6" s="13"/>
      <c r="P6" s="94"/>
    </row>
    <row r="7" spans="1:16" s="2" customFormat="1" ht="15.75" thickBot="1" x14ac:dyDescent="0.3">
      <c r="A7" s="71" t="s">
        <v>53</v>
      </c>
      <c r="B7" s="190"/>
      <c r="C7" s="191"/>
      <c r="D7" s="191"/>
      <c r="E7" s="191"/>
      <c r="F7" s="191"/>
      <c r="G7" s="192"/>
      <c r="H7" s="94"/>
      <c r="I7" s="13"/>
      <c r="J7" s="94"/>
      <c r="K7" s="13"/>
      <c r="L7" s="94"/>
      <c r="M7" s="13"/>
      <c r="N7" s="94"/>
      <c r="O7" s="13"/>
      <c r="P7" s="94"/>
    </row>
    <row r="8" spans="1:16" ht="16.5" thickBot="1" x14ac:dyDescent="0.3">
      <c r="A8" s="112"/>
    </row>
    <row r="9" spans="1:16" s="2" customFormat="1" ht="15.75" thickBot="1" x14ac:dyDescent="0.3">
      <c r="B9" s="35" t="s">
        <v>43</v>
      </c>
      <c r="C9" s="70"/>
      <c r="D9" s="20"/>
      <c r="E9" s="20"/>
      <c r="F9" s="20"/>
      <c r="G9" s="20"/>
      <c r="H9" s="20"/>
      <c r="I9" s="3"/>
    </row>
    <row r="10" spans="1:16" s="1" customFormat="1" ht="15.75" thickBot="1" x14ac:dyDescent="0.3">
      <c r="B10" s="36" t="s">
        <v>18</v>
      </c>
      <c r="C10" s="36"/>
      <c r="D10" s="35" t="s">
        <v>2</v>
      </c>
      <c r="E10" s="35" t="s">
        <v>3</v>
      </c>
      <c r="F10" s="35" t="s">
        <v>4</v>
      </c>
      <c r="G10" s="35" t="s">
        <v>5</v>
      </c>
      <c r="H10" s="35" t="s">
        <v>6</v>
      </c>
      <c r="I10" s="70" t="s">
        <v>10</v>
      </c>
      <c r="J10" s="1" t="s">
        <v>29</v>
      </c>
    </row>
    <row r="11" spans="1:16" s="1" customFormat="1" ht="15.75" thickBot="1" x14ac:dyDescent="0.3">
      <c r="A11" s="71" t="s">
        <v>49</v>
      </c>
      <c r="B11" s="58" t="s">
        <v>48</v>
      </c>
      <c r="C11" s="58" t="s">
        <v>48</v>
      </c>
      <c r="D11" s="58" t="s">
        <v>48</v>
      </c>
      <c r="E11" s="58" t="s">
        <v>48</v>
      </c>
      <c r="F11" s="58" t="s">
        <v>48</v>
      </c>
      <c r="G11" s="58" t="s">
        <v>48</v>
      </c>
      <c r="H11" s="58" t="s">
        <v>48</v>
      </c>
      <c r="I11" s="4"/>
    </row>
    <row r="12" spans="1:16" s="1" customFormat="1" x14ac:dyDescent="0.25">
      <c r="B12" s="12"/>
      <c r="C12" s="12"/>
      <c r="D12" s="12"/>
      <c r="E12" s="12"/>
      <c r="F12" s="12"/>
      <c r="G12" s="12"/>
      <c r="H12" s="12"/>
      <c r="I12" s="4"/>
    </row>
    <row r="13" spans="1:16" x14ac:dyDescent="0.25">
      <c r="A13" s="8" t="s">
        <v>20</v>
      </c>
      <c r="B13" s="28"/>
      <c r="C13" s="29"/>
      <c r="D13" s="28"/>
      <c r="E13" s="28"/>
      <c r="F13" s="28"/>
      <c r="G13" s="28"/>
      <c r="H13" s="28"/>
      <c r="I13" s="30">
        <f t="shared" ref="I13:I21" si="0">SUM(B13:H13)</f>
        <v>0</v>
      </c>
    </row>
    <row r="14" spans="1:16" x14ac:dyDescent="0.25">
      <c r="A14" s="8" t="s">
        <v>21</v>
      </c>
      <c r="B14" s="28"/>
      <c r="C14" s="29"/>
      <c r="D14" s="28"/>
      <c r="E14" s="28"/>
      <c r="F14" s="28"/>
      <c r="G14" s="28"/>
      <c r="H14" s="28"/>
      <c r="I14" s="30">
        <f t="shared" si="0"/>
        <v>0</v>
      </c>
    </row>
    <row r="15" spans="1:16" x14ac:dyDescent="0.25">
      <c r="A15" s="8" t="s">
        <v>22</v>
      </c>
      <c r="B15" s="28"/>
      <c r="C15" s="29"/>
      <c r="D15" s="28"/>
      <c r="E15" s="28"/>
      <c r="F15" s="28"/>
      <c r="G15" s="28"/>
      <c r="H15" s="28"/>
      <c r="I15" s="30">
        <f t="shared" si="0"/>
        <v>0</v>
      </c>
    </row>
    <row r="16" spans="1:16" x14ac:dyDescent="0.25">
      <c r="A16" s="8" t="s">
        <v>23</v>
      </c>
      <c r="B16" s="28"/>
      <c r="C16" s="29"/>
      <c r="D16" s="28"/>
      <c r="E16" s="28"/>
      <c r="F16" s="28"/>
      <c r="G16" s="28"/>
      <c r="H16" s="28"/>
      <c r="I16" s="30">
        <f t="shared" si="0"/>
        <v>0</v>
      </c>
    </row>
    <row r="17" spans="1:9" x14ac:dyDescent="0.25">
      <c r="A17" s="8" t="s">
        <v>26</v>
      </c>
      <c r="B17" s="28"/>
      <c r="C17" s="29"/>
      <c r="D17" s="28"/>
      <c r="E17" s="28"/>
      <c r="F17" s="28"/>
      <c r="G17" s="28"/>
      <c r="H17" s="28"/>
      <c r="I17" s="30">
        <f t="shared" si="0"/>
        <v>0</v>
      </c>
    </row>
    <row r="18" spans="1:9" x14ac:dyDescent="0.25">
      <c r="A18" s="8" t="s">
        <v>27</v>
      </c>
      <c r="B18" s="28"/>
      <c r="C18" s="29"/>
      <c r="D18" s="28"/>
      <c r="E18" s="28"/>
      <c r="F18" s="28"/>
      <c r="G18" s="28"/>
      <c r="H18" s="28"/>
      <c r="I18" s="30">
        <f t="shared" si="0"/>
        <v>0</v>
      </c>
    </row>
    <row r="19" spans="1:9" x14ac:dyDescent="0.25">
      <c r="A19" s="8" t="s">
        <v>24</v>
      </c>
      <c r="B19" s="28"/>
      <c r="C19" s="29"/>
      <c r="D19" s="28"/>
      <c r="E19" s="28"/>
      <c r="F19" s="28"/>
      <c r="G19" s="28"/>
      <c r="H19" s="28"/>
      <c r="I19" s="30">
        <f t="shared" si="0"/>
        <v>0</v>
      </c>
    </row>
    <row r="20" spans="1:9" x14ac:dyDescent="0.25">
      <c r="A20" s="8" t="s">
        <v>25</v>
      </c>
      <c r="B20" s="28"/>
      <c r="C20" s="29"/>
      <c r="D20" s="28"/>
      <c r="E20" s="28"/>
      <c r="F20" s="28"/>
      <c r="G20" s="28"/>
      <c r="H20" s="28"/>
      <c r="I20" s="30">
        <f t="shared" si="0"/>
        <v>0</v>
      </c>
    </row>
    <row r="21" spans="1:9" x14ac:dyDescent="0.25">
      <c r="A21" s="8" t="s">
        <v>17</v>
      </c>
      <c r="B21" s="28"/>
      <c r="C21" s="29"/>
      <c r="D21" s="28"/>
      <c r="E21" s="28"/>
      <c r="F21" s="28"/>
      <c r="G21" s="28"/>
      <c r="H21" s="28"/>
      <c r="I21" s="30">
        <f t="shared" si="0"/>
        <v>0</v>
      </c>
    </row>
    <row r="22" spans="1:9" s="1" customFormat="1" x14ac:dyDescent="0.25">
      <c r="A22" s="7" t="s">
        <v>10</v>
      </c>
      <c r="B22" s="30">
        <f>SUM(B13:B21)</f>
        <v>0</v>
      </c>
      <c r="C22" s="14"/>
      <c r="D22" s="30">
        <f t="shared" ref="D22:H22" si="1">SUM(D13:D21)</f>
        <v>0</v>
      </c>
      <c r="E22" s="30">
        <f t="shared" si="1"/>
        <v>0</v>
      </c>
      <c r="F22" s="30">
        <f t="shared" si="1"/>
        <v>0</v>
      </c>
      <c r="G22" s="30">
        <f t="shared" si="1"/>
        <v>0</v>
      </c>
      <c r="H22" s="30">
        <f t="shared" si="1"/>
        <v>0</v>
      </c>
      <c r="I22" s="30">
        <f>SUM(B22:H22)</f>
        <v>0</v>
      </c>
    </row>
    <row r="24" spans="1:9" x14ac:dyDescent="0.25">
      <c r="A24" t="s">
        <v>41</v>
      </c>
    </row>
    <row r="25" spans="1:9" x14ac:dyDescent="0.25">
      <c r="A25" t="s">
        <v>40</v>
      </c>
    </row>
  </sheetData>
  <mergeCells count="4">
    <mergeCell ref="B4:G4"/>
    <mergeCell ref="B5:G5"/>
    <mergeCell ref="B6:G6"/>
    <mergeCell ref="B7:G7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B7"/>
  <sheetViews>
    <sheetView workbookViewId="0">
      <selection activeCell="B7" sqref="B7"/>
    </sheetView>
  </sheetViews>
  <sheetFormatPr defaultColWidth="8.85546875" defaultRowHeight="15" x14ac:dyDescent="0.25"/>
  <cols>
    <col min="2" max="2" width="14.28515625" bestFit="1" customWidth="1"/>
  </cols>
  <sheetData>
    <row r="3" spans="2:2" x14ac:dyDescent="0.25">
      <c r="B3" t="s">
        <v>59</v>
      </c>
    </row>
    <row r="4" spans="2:2" x14ac:dyDescent="0.25">
      <c r="B4" t="s">
        <v>56</v>
      </c>
    </row>
    <row r="5" spans="2:2" x14ac:dyDescent="0.25">
      <c r="B5" t="s">
        <v>57</v>
      </c>
    </row>
    <row r="6" spans="2:2" s="2" customFormat="1" x14ac:dyDescent="0.25">
      <c r="B6" s="2" t="s">
        <v>68</v>
      </c>
    </row>
    <row r="7" spans="2:2" x14ac:dyDescent="0.25">
      <c r="B7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Budget</vt:lpstr>
      <vt:lpstr>Personnel</vt:lpstr>
      <vt:lpstr>Peer Comparison Costs</vt:lpstr>
      <vt:lpstr>Marketing</vt:lpstr>
      <vt:lpstr>Sheet1</vt:lpstr>
      <vt:lpstr>Budget!Print_Area</vt:lpstr>
      <vt:lpstr>Marketing!Print_Area</vt:lpstr>
      <vt:lpstr>Personnel!Print_Area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dstarks</dc:creator>
  <cp:lastModifiedBy>Windows User</cp:lastModifiedBy>
  <cp:lastPrinted>2020-02-18T21:46:31Z</cp:lastPrinted>
  <dcterms:created xsi:type="dcterms:W3CDTF">2014-07-30T18:03:26Z</dcterms:created>
  <dcterms:modified xsi:type="dcterms:W3CDTF">2021-09-13T22:33:24Z</dcterms:modified>
</cp:coreProperties>
</file>